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5"/>
  </bookViews>
  <sheets>
    <sheet name="V ZFNP" sheetId="9" r:id="rId1"/>
    <sheet name="V ZFÚP" sheetId="7" r:id="rId2"/>
    <sheet name="V ZFGP" sheetId="6" r:id="rId3"/>
    <sheet name="V ZFPvN" sheetId="8" r:id="rId4"/>
    <sheet name="600" sheetId="10" r:id="rId5"/>
    <sheet name="pobočky" sheetId="11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col1" localSheetId="2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'[3]Budoucí hodnota - zadání'!#REF!</definedName>
    <definedName name="ä">'[3]Budoucí hodnota - zadání'!#REF!</definedName>
    <definedName name="bbbb" localSheetId="4">'[1]Budoucí hodnota - zadání'!#REF!</definedName>
    <definedName name="bbbb">'[1]Budoucí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[2]Scénář!$E$15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2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'[1]Budoucí hodnota - zadání'!#REF!</definedName>
    <definedName name="e">'[1]Budoucí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'[1]Budoucí hodnota - zadání'!#REF!</definedName>
    <definedName name="ffffffffffffffffffffffffffffffffffffff">'[1]Budoucí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'[3]Budoucí hodnota - zadání'!#REF!</definedName>
    <definedName name="gfgfggfgf">'[3]Budoucí hodnota - zadání'!#REF!</definedName>
    <definedName name="ggggggggg" localSheetId="4">#REF!</definedName>
    <definedName name="ggggggggg">#REF!</definedName>
    <definedName name="gggggggggggg" localSheetId="4">'[3]Budoucí hodnota - zadání'!#REF!</definedName>
    <definedName name="gggggggggggg">'[3]Budoucí hodnota - zadání'!#REF!</definedName>
    <definedName name="gggggggggggggggggggggggggggg" localSheetId="4">'[3]Budoucí hodnota - zadání'!#REF!</definedName>
    <definedName name="gggggggggggggggggggggggggggg">'[3]Budoucí hodnota - zadání'!#REF!</definedName>
    <definedName name="h" localSheetId="4">#REF!</definedName>
    <definedName name="h">#REF!</definedName>
    <definedName name="hggfghdgjdgmdghncg" localSheetId="4">'[1]Budoucí hodnota - zadání'!#REF!</definedName>
    <definedName name="hggfghdgjdgmdghncg">'[1]Budoucí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'[1]Budoucí hodnota - zadání'!#REF!</definedName>
    <definedName name="hhhhhhhhhhhhhhhhhhhhhhhhhhh">'[1]Budoucí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'[1]Budoucí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'[3]Budoucí hodnota - zadání'!#REF!</definedName>
    <definedName name="kjhjkcyxhjodj">'[3]Budoucí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'[3]Budoucí hodnota - zadání'!#REF!</definedName>
    <definedName name="kkkkkkkkkkkk">'[3]Budoucí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>#REF!</definedName>
    <definedName name="p" localSheetId="4">'[1]Budoucí hodnota - zadání'!#REF!</definedName>
    <definedName name="p">'[1]Budoucí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'[1]Budoucí hodnota - zadání'!#REF!</definedName>
    <definedName name="produkt" localSheetId="0">'[1]Budoucí hodnota - zadání'!#REF!</definedName>
    <definedName name="produkt">'[1]Budoucí hodnota - zadání'!#REF!</definedName>
    <definedName name="produkt22" localSheetId="4">'[3]Budoucí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'[3]Budoucí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'[3]Budoucí hodnota - zadání'!#REF!</definedName>
    <definedName name="qqqqqqqqqqqqqqqq">'[3]Budoucí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>#REF!</definedName>
    <definedName name="Revenue" localSheetId="4">#REF!</definedName>
    <definedName name="Revenue" localSheetId="2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'[1]Budoucí hodnota - zadání'!#REF!</definedName>
    <definedName name="rrrrrrrrrrr">'[1]Budoucí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'[1]Budoucí hodnota - zadání'!#REF!</definedName>
    <definedName name="ssssssss">'[1]Budoucí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'[3]Budoucí hodnota - zadání'!#REF!</definedName>
    <definedName name="sssssssssss">'[3]Budoucí hodnota - zadání'!#REF!</definedName>
    <definedName name="ssssssssssss" localSheetId="4">#REF!</definedName>
    <definedName name="ssssssssssss">#REF!</definedName>
    <definedName name="sssssssssssss" localSheetId="4">'[3]Budoucí hodnota - zadání'!#REF!</definedName>
    <definedName name="sssssssssssss">'[3]Budoucí hodnota - zadání'!#REF!</definedName>
    <definedName name="ssssssssssssss" localSheetId="4">'[3]Budoucí hodnota - zadání'!#REF!</definedName>
    <definedName name="ssssssssssssss">'[3]Budoucí hodnota - zadání'!#REF!</definedName>
    <definedName name="sssssssssssssss" localSheetId="4">#REF!</definedName>
    <definedName name="sssssssssssssss">#REF!</definedName>
    <definedName name="ssssssssssssssss" localSheetId="4">'[1]Budoucí hodnota - zadání'!#REF!</definedName>
    <definedName name="ssssssssssssssss">'[1]Budoucí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'[1]Budoucí hodnota - zadání'!#REF!</definedName>
    <definedName name="sssssssssssssssssss">'[1]Budoucí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'[1]Budoucí hodnota - zadání'!#REF!</definedName>
    <definedName name="ssssssssssssssssssssssss">'[1]Budoucí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1">#REF!</definedName>
    <definedName name="TableArea">#REF!</definedName>
    <definedName name="tabulky" localSheetId="2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'[3]Budoucí hodnota - zadání'!#REF!</definedName>
    <definedName name="ttttttttttttttt">'[3]Budoucí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'[3]Budoucí hodnota - zadání'!#REF!</definedName>
    <definedName name="ú">'[3]Budoucí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'[3]Budoucí hodnota - zadání'!#REF!</definedName>
    <definedName name="wwwwwwwwwwwwwwwwwwwwwwwww">'[3]Budoucí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I23" i="10" l="1"/>
  <c r="M199" i="11"/>
  <c r="K199" i="11"/>
  <c r="J199" i="11"/>
  <c r="J200" i="11" s="1"/>
  <c r="I199" i="11"/>
  <c r="H199" i="11"/>
  <c r="H200" i="11" s="1"/>
  <c r="G199" i="11"/>
  <c r="F199" i="11"/>
  <c r="F200" i="11" s="1"/>
  <c r="E199" i="11"/>
  <c r="D199" i="11"/>
  <c r="N199" i="11" s="1"/>
  <c r="C199" i="11"/>
  <c r="O199" i="11" s="1"/>
  <c r="M198" i="11"/>
  <c r="M200" i="11" s="1"/>
  <c r="K198" i="11"/>
  <c r="K200" i="11" s="1"/>
  <c r="J198" i="11"/>
  <c r="I198" i="11"/>
  <c r="I200" i="11" s="1"/>
  <c r="H198" i="11"/>
  <c r="G198" i="11"/>
  <c r="G200" i="11" s="1"/>
  <c r="F198" i="11"/>
  <c r="E198" i="11"/>
  <c r="E200" i="11" s="1"/>
  <c r="D198" i="11"/>
  <c r="C198" i="11"/>
  <c r="C200" i="11" s="1"/>
  <c r="M197" i="11"/>
  <c r="K197" i="11"/>
  <c r="J197" i="11"/>
  <c r="I197" i="11"/>
  <c r="H197" i="11"/>
  <c r="G197" i="11"/>
  <c r="F197" i="11"/>
  <c r="E197" i="11"/>
  <c r="D197" i="11"/>
  <c r="N197" i="11" s="1"/>
  <c r="C197" i="11"/>
  <c r="O197" i="11" s="1"/>
  <c r="M195" i="11"/>
  <c r="K195" i="11"/>
  <c r="J195" i="11"/>
  <c r="I195" i="11"/>
  <c r="H195" i="11"/>
  <c r="G195" i="11"/>
  <c r="F195" i="11"/>
  <c r="E195" i="11"/>
  <c r="D195" i="11"/>
  <c r="C195" i="11"/>
  <c r="O194" i="11"/>
  <c r="N194" i="11"/>
  <c r="N195" i="11" s="1"/>
  <c r="L194" i="11"/>
  <c r="L195" i="11" s="1"/>
  <c r="O193" i="11"/>
  <c r="O195" i="11" s="1"/>
  <c r="N193" i="11"/>
  <c r="L193" i="11"/>
  <c r="O192" i="11"/>
  <c r="N192" i="11"/>
  <c r="L192" i="11"/>
  <c r="M190" i="11"/>
  <c r="K190" i="11"/>
  <c r="J190" i="11"/>
  <c r="I190" i="11"/>
  <c r="H190" i="11"/>
  <c r="G190" i="11"/>
  <c r="F190" i="11"/>
  <c r="E190" i="11"/>
  <c r="D190" i="11"/>
  <c r="C190" i="11"/>
  <c r="O189" i="11"/>
  <c r="N189" i="11"/>
  <c r="N190" i="11" s="1"/>
  <c r="L189" i="11"/>
  <c r="L190" i="11" s="1"/>
  <c r="O188" i="11"/>
  <c r="O190" i="11" s="1"/>
  <c r="N188" i="11"/>
  <c r="L188" i="11"/>
  <c r="O187" i="11"/>
  <c r="N187" i="11"/>
  <c r="L187" i="11"/>
  <c r="M185" i="11"/>
  <c r="J185" i="11"/>
  <c r="I185" i="11"/>
  <c r="H185" i="11"/>
  <c r="G185" i="11"/>
  <c r="F185" i="11"/>
  <c r="E185" i="11"/>
  <c r="D185" i="11"/>
  <c r="C185" i="11"/>
  <c r="O184" i="11"/>
  <c r="O185" i="11" s="1"/>
  <c r="N184" i="11"/>
  <c r="N185" i="11" s="1"/>
  <c r="L184" i="11"/>
  <c r="L185" i="11" s="1"/>
  <c r="O183" i="11"/>
  <c r="N183" i="11"/>
  <c r="L183" i="11"/>
  <c r="O182" i="11"/>
  <c r="N182" i="11"/>
  <c r="L182" i="11"/>
  <c r="M180" i="11"/>
  <c r="J180" i="11"/>
  <c r="I180" i="11"/>
  <c r="H180" i="11"/>
  <c r="G180" i="11"/>
  <c r="F180" i="11"/>
  <c r="E180" i="11"/>
  <c r="D180" i="11"/>
  <c r="C180" i="11"/>
  <c r="O179" i="11"/>
  <c r="O180" i="11" s="1"/>
  <c r="N179" i="11"/>
  <c r="N180" i="11" s="1"/>
  <c r="L179" i="11"/>
  <c r="O178" i="11"/>
  <c r="N178" i="11"/>
  <c r="L178" i="11"/>
  <c r="L180" i="11" s="1"/>
  <c r="O177" i="11"/>
  <c r="N177" i="11"/>
  <c r="L177" i="11"/>
  <c r="M175" i="11"/>
  <c r="K175" i="11"/>
  <c r="J175" i="11"/>
  <c r="I175" i="11"/>
  <c r="H175" i="11"/>
  <c r="G175" i="11"/>
  <c r="F175" i="11"/>
  <c r="E175" i="11"/>
  <c r="D175" i="11"/>
  <c r="C175" i="11"/>
  <c r="O174" i="11"/>
  <c r="N174" i="11"/>
  <c r="N175" i="11" s="1"/>
  <c r="L174" i="11"/>
  <c r="L175" i="11" s="1"/>
  <c r="O173" i="11"/>
  <c r="O175" i="11" s="1"/>
  <c r="N173" i="11"/>
  <c r="L173" i="11"/>
  <c r="O172" i="11"/>
  <c r="N172" i="11"/>
  <c r="L172" i="11"/>
  <c r="M170" i="11"/>
  <c r="J170" i="11"/>
  <c r="I170" i="11"/>
  <c r="H170" i="11"/>
  <c r="G170" i="11"/>
  <c r="F170" i="11"/>
  <c r="E170" i="11"/>
  <c r="D170" i="11"/>
  <c r="C170" i="11"/>
  <c r="O169" i="11"/>
  <c r="O170" i="11" s="1"/>
  <c r="N169" i="11"/>
  <c r="N170" i="11" s="1"/>
  <c r="L169" i="11"/>
  <c r="L170" i="11" s="1"/>
  <c r="O168" i="11"/>
  <c r="N168" i="11"/>
  <c r="L168" i="11"/>
  <c r="O167" i="11"/>
  <c r="N167" i="11"/>
  <c r="L167" i="11"/>
  <c r="M165" i="11"/>
  <c r="J165" i="11"/>
  <c r="I165" i="11"/>
  <c r="H165" i="11"/>
  <c r="G165" i="11"/>
  <c r="F165" i="11"/>
  <c r="E165" i="11"/>
  <c r="D165" i="11"/>
  <c r="C165" i="11"/>
  <c r="O164" i="11"/>
  <c r="O165" i="11" s="1"/>
  <c r="N164" i="11"/>
  <c r="N165" i="11" s="1"/>
  <c r="L164" i="11"/>
  <c r="O163" i="11"/>
  <c r="N163" i="11"/>
  <c r="L163" i="11"/>
  <c r="L165" i="11" s="1"/>
  <c r="O162" i="11"/>
  <c r="N162" i="11"/>
  <c r="L162" i="11"/>
  <c r="M160" i="11"/>
  <c r="K160" i="11"/>
  <c r="J160" i="11"/>
  <c r="I160" i="11"/>
  <c r="H160" i="11"/>
  <c r="G160" i="11"/>
  <c r="F160" i="11"/>
  <c r="E160" i="11"/>
  <c r="D160" i="11"/>
  <c r="C160" i="11"/>
  <c r="O159" i="11"/>
  <c r="N159" i="11"/>
  <c r="N160" i="11" s="1"/>
  <c r="L159" i="11"/>
  <c r="L160" i="11" s="1"/>
  <c r="O158" i="11"/>
  <c r="O160" i="11" s="1"/>
  <c r="N158" i="11"/>
  <c r="L158" i="11"/>
  <c r="O157" i="11"/>
  <c r="N157" i="11"/>
  <c r="L157" i="11"/>
  <c r="M155" i="11"/>
  <c r="K155" i="11"/>
  <c r="J155" i="11"/>
  <c r="I155" i="11"/>
  <c r="H155" i="11"/>
  <c r="G155" i="11"/>
  <c r="F155" i="11"/>
  <c r="E155" i="11"/>
  <c r="D155" i="11"/>
  <c r="C155" i="11"/>
  <c r="O154" i="11"/>
  <c r="N154" i="11"/>
  <c r="N155" i="11" s="1"/>
  <c r="L154" i="11"/>
  <c r="L155" i="11" s="1"/>
  <c r="O153" i="11"/>
  <c r="O155" i="11" s="1"/>
  <c r="N153" i="11"/>
  <c r="L153" i="11"/>
  <c r="O152" i="11"/>
  <c r="N152" i="11"/>
  <c r="L152" i="11"/>
  <c r="M150" i="11"/>
  <c r="K150" i="11"/>
  <c r="J150" i="11"/>
  <c r="I150" i="11"/>
  <c r="H150" i="11"/>
  <c r="G150" i="11"/>
  <c r="F150" i="11"/>
  <c r="E150" i="11"/>
  <c r="D150" i="11"/>
  <c r="C150" i="11"/>
  <c r="O149" i="11"/>
  <c r="N149" i="11"/>
  <c r="N150" i="11" s="1"/>
  <c r="L149" i="11"/>
  <c r="L150" i="11" s="1"/>
  <c r="O148" i="11"/>
  <c r="O150" i="11" s="1"/>
  <c r="N148" i="11"/>
  <c r="L148" i="11"/>
  <c r="O147" i="11"/>
  <c r="N147" i="11"/>
  <c r="L147" i="11"/>
  <c r="M145" i="11"/>
  <c r="J145" i="11"/>
  <c r="I145" i="11"/>
  <c r="H145" i="11"/>
  <c r="G145" i="11"/>
  <c r="F145" i="11"/>
  <c r="E145" i="11"/>
  <c r="D145" i="11"/>
  <c r="C145" i="11"/>
  <c r="O144" i="11"/>
  <c r="O145" i="11" s="1"/>
  <c r="N144" i="11"/>
  <c r="N145" i="11" s="1"/>
  <c r="L144" i="11"/>
  <c r="L145" i="11" s="1"/>
  <c r="O143" i="11"/>
  <c r="N143" i="11"/>
  <c r="L143" i="11"/>
  <c r="O142" i="11"/>
  <c r="N142" i="11"/>
  <c r="L142" i="11"/>
  <c r="M140" i="11"/>
  <c r="K140" i="11"/>
  <c r="J140" i="11"/>
  <c r="I140" i="11"/>
  <c r="H140" i="11"/>
  <c r="G140" i="11"/>
  <c r="F140" i="11"/>
  <c r="E140" i="11"/>
  <c r="D140" i="11"/>
  <c r="C140" i="11"/>
  <c r="O139" i="11"/>
  <c r="O140" i="11" s="1"/>
  <c r="N139" i="11"/>
  <c r="L139" i="11"/>
  <c r="L140" i="11" s="1"/>
  <c r="O138" i="11"/>
  <c r="N138" i="11"/>
  <c r="N140" i="11" s="1"/>
  <c r="L138" i="11"/>
  <c r="O137" i="11"/>
  <c r="N137" i="11"/>
  <c r="L137" i="11"/>
  <c r="M135" i="11"/>
  <c r="K135" i="11"/>
  <c r="J135" i="11"/>
  <c r="I135" i="11"/>
  <c r="H135" i="11"/>
  <c r="G135" i="11"/>
  <c r="F135" i="11"/>
  <c r="E135" i="11"/>
  <c r="D135" i="11"/>
  <c r="C135" i="11"/>
  <c r="O134" i="11"/>
  <c r="O135" i="11" s="1"/>
  <c r="N134" i="11"/>
  <c r="L134" i="11"/>
  <c r="L135" i="11" s="1"/>
  <c r="O133" i="11"/>
  <c r="N133" i="11"/>
  <c r="N135" i="11" s="1"/>
  <c r="L133" i="11"/>
  <c r="O132" i="11"/>
  <c r="N132" i="11"/>
  <c r="L132" i="11"/>
  <c r="M130" i="11"/>
  <c r="J130" i="11"/>
  <c r="I130" i="11"/>
  <c r="H130" i="11"/>
  <c r="G130" i="11"/>
  <c r="F130" i="11"/>
  <c r="E130" i="11"/>
  <c r="D130" i="11"/>
  <c r="C130" i="11"/>
  <c r="O129" i="11"/>
  <c r="O130" i="11" s="1"/>
  <c r="N129" i="11"/>
  <c r="N130" i="11" s="1"/>
  <c r="L129" i="11"/>
  <c r="O128" i="11"/>
  <c r="N128" i="11"/>
  <c r="L128" i="11"/>
  <c r="L130" i="11" s="1"/>
  <c r="O127" i="11"/>
  <c r="N127" i="11"/>
  <c r="L127" i="11"/>
  <c r="M125" i="11"/>
  <c r="K125" i="11"/>
  <c r="J125" i="11"/>
  <c r="I125" i="11"/>
  <c r="H125" i="11"/>
  <c r="G125" i="11"/>
  <c r="F125" i="11"/>
  <c r="E125" i="11"/>
  <c r="D125" i="11"/>
  <c r="C125" i="11"/>
  <c r="O124" i="11"/>
  <c r="N124" i="11"/>
  <c r="N125" i="11" s="1"/>
  <c r="L124" i="11"/>
  <c r="L125" i="11" s="1"/>
  <c r="O123" i="11"/>
  <c r="O125" i="11" s="1"/>
  <c r="N123" i="11"/>
  <c r="L123" i="11"/>
  <c r="O122" i="11"/>
  <c r="N122" i="11"/>
  <c r="L122" i="11"/>
  <c r="M120" i="11"/>
  <c r="J120" i="11"/>
  <c r="I120" i="11"/>
  <c r="H120" i="11"/>
  <c r="G120" i="11"/>
  <c r="F120" i="11"/>
  <c r="E120" i="11"/>
  <c r="D120" i="11"/>
  <c r="C120" i="11"/>
  <c r="O119" i="11"/>
  <c r="O120" i="11" s="1"/>
  <c r="N119" i="11"/>
  <c r="N120" i="11" s="1"/>
  <c r="L119" i="11"/>
  <c r="L120" i="11" s="1"/>
  <c r="O118" i="11"/>
  <c r="N118" i="11"/>
  <c r="L118" i="11"/>
  <c r="O117" i="11"/>
  <c r="N117" i="11"/>
  <c r="L117" i="11"/>
  <c r="M115" i="11"/>
  <c r="K115" i="11"/>
  <c r="J115" i="11"/>
  <c r="I115" i="11"/>
  <c r="H115" i="11"/>
  <c r="G115" i="11"/>
  <c r="F115" i="11"/>
  <c r="E115" i="11"/>
  <c r="D115" i="11"/>
  <c r="C115" i="11"/>
  <c r="O114" i="11"/>
  <c r="O115" i="11" s="1"/>
  <c r="N114" i="11"/>
  <c r="L114" i="11"/>
  <c r="L115" i="11" s="1"/>
  <c r="O113" i="11"/>
  <c r="N113" i="11"/>
  <c r="N115" i="11" s="1"/>
  <c r="L113" i="11"/>
  <c r="O112" i="11"/>
  <c r="N112" i="11"/>
  <c r="L112" i="11"/>
  <c r="M110" i="11"/>
  <c r="J110" i="11"/>
  <c r="I110" i="11"/>
  <c r="H110" i="11"/>
  <c r="G110" i="11"/>
  <c r="F110" i="11"/>
  <c r="E110" i="11"/>
  <c r="D110" i="11"/>
  <c r="C110" i="11"/>
  <c r="O109" i="11"/>
  <c r="O110" i="11" s="1"/>
  <c r="N109" i="11"/>
  <c r="N110" i="11" s="1"/>
  <c r="L109" i="11"/>
  <c r="O108" i="11"/>
  <c r="N108" i="11"/>
  <c r="L108" i="11"/>
  <c r="L110" i="11" s="1"/>
  <c r="O107" i="11"/>
  <c r="N107" i="11"/>
  <c r="L107" i="11"/>
  <c r="M105" i="11"/>
  <c r="K105" i="11"/>
  <c r="J105" i="11"/>
  <c r="I105" i="11"/>
  <c r="H105" i="11"/>
  <c r="G105" i="11"/>
  <c r="F105" i="11"/>
  <c r="E105" i="11"/>
  <c r="D105" i="11"/>
  <c r="C105" i="11"/>
  <c r="O104" i="11"/>
  <c r="N104" i="11"/>
  <c r="N105" i="11" s="1"/>
  <c r="L104" i="11"/>
  <c r="L105" i="11" s="1"/>
  <c r="O103" i="11"/>
  <c r="O105" i="11" s="1"/>
  <c r="N103" i="11"/>
  <c r="L103" i="11"/>
  <c r="O102" i="11"/>
  <c r="N102" i="11"/>
  <c r="L102" i="11"/>
  <c r="M100" i="11"/>
  <c r="K100" i="11"/>
  <c r="J100" i="11"/>
  <c r="I100" i="11"/>
  <c r="H100" i="11"/>
  <c r="G100" i="11"/>
  <c r="F100" i="11"/>
  <c r="E100" i="11"/>
  <c r="D100" i="11"/>
  <c r="C100" i="11"/>
  <c r="O99" i="11"/>
  <c r="N99" i="11"/>
  <c r="N100" i="11" s="1"/>
  <c r="L99" i="11"/>
  <c r="L100" i="11" s="1"/>
  <c r="O98" i="11"/>
  <c r="O100" i="11" s="1"/>
  <c r="N98" i="11"/>
  <c r="L98" i="11"/>
  <c r="O97" i="11"/>
  <c r="N97" i="11"/>
  <c r="L97" i="11"/>
  <c r="M95" i="11"/>
  <c r="K95" i="11"/>
  <c r="J95" i="11"/>
  <c r="I95" i="11"/>
  <c r="H95" i="11"/>
  <c r="G95" i="11"/>
  <c r="F95" i="11"/>
  <c r="E95" i="11"/>
  <c r="D95" i="11"/>
  <c r="C95" i="11"/>
  <c r="O94" i="11"/>
  <c r="N94" i="11"/>
  <c r="N95" i="11" s="1"/>
  <c r="L94" i="11"/>
  <c r="L95" i="11" s="1"/>
  <c r="O93" i="11"/>
  <c r="O95" i="11" s="1"/>
  <c r="N93" i="11"/>
  <c r="L93" i="11"/>
  <c r="O92" i="11"/>
  <c r="N92" i="11"/>
  <c r="L92" i="11"/>
  <c r="M90" i="11"/>
  <c r="K90" i="11"/>
  <c r="J90" i="11"/>
  <c r="I90" i="11"/>
  <c r="H90" i="11"/>
  <c r="G90" i="11"/>
  <c r="F90" i="11"/>
  <c r="E90" i="11"/>
  <c r="D90" i="11"/>
  <c r="C90" i="11"/>
  <c r="O89" i="11"/>
  <c r="N89" i="11"/>
  <c r="N90" i="11" s="1"/>
  <c r="L89" i="11"/>
  <c r="L90" i="11" s="1"/>
  <c r="O88" i="11"/>
  <c r="O90" i="11" s="1"/>
  <c r="N88" i="11"/>
  <c r="L88" i="11"/>
  <c r="O87" i="11"/>
  <c r="N87" i="11"/>
  <c r="L87" i="11"/>
  <c r="M85" i="11"/>
  <c r="K85" i="11"/>
  <c r="J85" i="11"/>
  <c r="I85" i="11"/>
  <c r="H85" i="11"/>
  <c r="G85" i="11"/>
  <c r="F85" i="11"/>
  <c r="E85" i="11"/>
  <c r="D85" i="11"/>
  <c r="C85" i="11"/>
  <c r="O84" i="11"/>
  <c r="N84" i="11"/>
  <c r="N85" i="11" s="1"/>
  <c r="L84" i="11"/>
  <c r="L85" i="11" s="1"/>
  <c r="O83" i="11"/>
  <c r="O85" i="11" s="1"/>
  <c r="N83" i="11"/>
  <c r="L83" i="11"/>
  <c r="O82" i="11"/>
  <c r="N82" i="11"/>
  <c r="L82" i="11"/>
  <c r="M80" i="11"/>
  <c r="J80" i="11"/>
  <c r="I80" i="11"/>
  <c r="H80" i="11"/>
  <c r="G80" i="11"/>
  <c r="F80" i="11"/>
  <c r="E80" i="11"/>
  <c r="D80" i="11"/>
  <c r="C80" i="11"/>
  <c r="O79" i="11"/>
  <c r="O80" i="11" s="1"/>
  <c r="N79" i="11"/>
  <c r="N80" i="11" s="1"/>
  <c r="L79" i="11"/>
  <c r="L80" i="11" s="1"/>
  <c r="O78" i="11"/>
  <c r="N78" i="11"/>
  <c r="L78" i="11"/>
  <c r="O77" i="11"/>
  <c r="N77" i="11"/>
  <c r="L77" i="11"/>
  <c r="M75" i="11"/>
  <c r="J75" i="11"/>
  <c r="I75" i="11"/>
  <c r="H75" i="11"/>
  <c r="G75" i="11"/>
  <c r="F75" i="11"/>
  <c r="E75" i="11"/>
  <c r="D75" i="11"/>
  <c r="C75" i="11"/>
  <c r="O74" i="11"/>
  <c r="O75" i="11" s="1"/>
  <c r="N74" i="11"/>
  <c r="N75" i="11" s="1"/>
  <c r="L74" i="11"/>
  <c r="O73" i="11"/>
  <c r="N73" i="11"/>
  <c r="L73" i="11"/>
  <c r="L75" i="11" s="1"/>
  <c r="O72" i="11"/>
  <c r="N72" i="11"/>
  <c r="L72" i="11"/>
  <c r="M70" i="11"/>
  <c r="J70" i="11"/>
  <c r="I70" i="11"/>
  <c r="H70" i="11"/>
  <c r="G70" i="11"/>
  <c r="F70" i="11"/>
  <c r="E70" i="11"/>
  <c r="D70" i="11"/>
  <c r="C70" i="11"/>
  <c r="O69" i="11"/>
  <c r="O70" i="11" s="1"/>
  <c r="N69" i="11"/>
  <c r="N70" i="11" s="1"/>
  <c r="L69" i="11"/>
  <c r="L70" i="11" s="1"/>
  <c r="O68" i="11"/>
  <c r="N68" i="11"/>
  <c r="L68" i="11"/>
  <c r="O67" i="11"/>
  <c r="N67" i="11"/>
  <c r="L67" i="11"/>
  <c r="M65" i="11"/>
  <c r="J65" i="11"/>
  <c r="I65" i="11"/>
  <c r="H65" i="11"/>
  <c r="G65" i="11"/>
  <c r="F65" i="11"/>
  <c r="E65" i="11"/>
  <c r="D65" i="11"/>
  <c r="C65" i="11"/>
  <c r="O64" i="11"/>
  <c r="O65" i="11" s="1"/>
  <c r="N64" i="11"/>
  <c r="N65" i="11" s="1"/>
  <c r="L64" i="11"/>
  <c r="O63" i="11"/>
  <c r="N63" i="11"/>
  <c r="L63" i="11"/>
  <c r="L65" i="11" s="1"/>
  <c r="O62" i="11"/>
  <c r="N62" i="11"/>
  <c r="L62" i="11"/>
  <c r="M60" i="11"/>
  <c r="K60" i="11"/>
  <c r="J60" i="11"/>
  <c r="I60" i="11"/>
  <c r="H60" i="11"/>
  <c r="G60" i="11"/>
  <c r="F60" i="11"/>
  <c r="E60" i="11"/>
  <c r="D60" i="11"/>
  <c r="C60" i="11"/>
  <c r="O59" i="11"/>
  <c r="N59" i="11"/>
  <c r="N60" i="11" s="1"/>
  <c r="L59" i="11"/>
  <c r="L60" i="11" s="1"/>
  <c r="O58" i="11"/>
  <c r="O60" i="11" s="1"/>
  <c r="N58" i="11"/>
  <c r="L58" i="11"/>
  <c r="O57" i="11"/>
  <c r="N57" i="11"/>
  <c r="L57" i="11"/>
  <c r="M55" i="11"/>
  <c r="J55" i="11"/>
  <c r="I55" i="11"/>
  <c r="H55" i="11"/>
  <c r="G55" i="11"/>
  <c r="F55" i="11"/>
  <c r="E55" i="11"/>
  <c r="D55" i="11"/>
  <c r="C55" i="11"/>
  <c r="O54" i="11"/>
  <c r="O55" i="11" s="1"/>
  <c r="N54" i="11"/>
  <c r="N55" i="11" s="1"/>
  <c r="L54" i="11"/>
  <c r="L55" i="11" s="1"/>
  <c r="O53" i="11"/>
  <c r="N53" i="11"/>
  <c r="L53" i="11"/>
  <c r="O52" i="11"/>
  <c r="N52" i="11"/>
  <c r="L52" i="11"/>
  <c r="M50" i="11"/>
  <c r="K50" i="11"/>
  <c r="J50" i="11"/>
  <c r="I50" i="11"/>
  <c r="H50" i="11"/>
  <c r="G50" i="11"/>
  <c r="F50" i="11"/>
  <c r="E50" i="11"/>
  <c r="D50" i="11"/>
  <c r="C50" i="11"/>
  <c r="O49" i="11"/>
  <c r="O50" i="11" s="1"/>
  <c r="N49" i="11"/>
  <c r="L49" i="11"/>
  <c r="L50" i="11" s="1"/>
  <c r="O48" i="11"/>
  <c r="N48" i="11"/>
  <c r="N50" i="11" s="1"/>
  <c r="L48" i="11"/>
  <c r="O47" i="11"/>
  <c r="N47" i="11"/>
  <c r="L47" i="11"/>
  <c r="M45" i="11"/>
  <c r="J45" i="11"/>
  <c r="I45" i="11"/>
  <c r="H45" i="11"/>
  <c r="G45" i="11"/>
  <c r="F45" i="11"/>
  <c r="E45" i="11"/>
  <c r="D45" i="11"/>
  <c r="C45" i="11"/>
  <c r="O44" i="11"/>
  <c r="O45" i="11" s="1"/>
  <c r="N44" i="11"/>
  <c r="N45" i="11" s="1"/>
  <c r="L44" i="11"/>
  <c r="O43" i="11"/>
  <c r="N43" i="11"/>
  <c r="L43" i="11"/>
  <c r="L45" i="11" s="1"/>
  <c r="O42" i="11"/>
  <c r="N42" i="11"/>
  <c r="L42" i="11"/>
  <c r="M40" i="11"/>
  <c r="J40" i="11"/>
  <c r="I40" i="11"/>
  <c r="H40" i="11"/>
  <c r="G40" i="11"/>
  <c r="F40" i="11"/>
  <c r="E40" i="11"/>
  <c r="D40" i="11"/>
  <c r="C40" i="11"/>
  <c r="O39" i="11"/>
  <c r="O40" i="11" s="1"/>
  <c r="N39" i="11"/>
  <c r="N40" i="11" s="1"/>
  <c r="L39" i="11"/>
  <c r="L40" i="11" s="1"/>
  <c r="O38" i="11"/>
  <c r="N38" i="11"/>
  <c r="L38" i="11"/>
  <c r="O37" i="11"/>
  <c r="N37" i="11"/>
  <c r="L37" i="11"/>
  <c r="M35" i="11"/>
  <c r="J35" i="11"/>
  <c r="I35" i="11"/>
  <c r="H35" i="11"/>
  <c r="G35" i="11"/>
  <c r="F35" i="11"/>
  <c r="E35" i="11"/>
  <c r="D35" i="11"/>
  <c r="C35" i="11"/>
  <c r="O34" i="11"/>
  <c r="O35" i="11" s="1"/>
  <c r="N34" i="11"/>
  <c r="N35" i="11" s="1"/>
  <c r="L34" i="11"/>
  <c r="O33" i="11"/>
  <c r="N33" i="11"/>
  <c r="L33" i="11"/>
  <c r="L35" i="11" s="1"/>
  <c r="O32" i="11"/>
  <c r="N32" i="11"/>
  <c r="L32" i="11"/>
  <c r="M30" i="11"/>
  <c r="K30" i="11"/>
  <c r="J30" i="11"/>
  <c r="I30" i="11"/>
  <c r="H30" i="11"/>
  <c r="G30" i="11"/>
  <c r="F30" i="11"/>
  <c r="E30" i="11"/>
  <c r="D30" i="11"/>
  <c r="C30" i="11"/>
  <c r="O29" i="11"/>
  <c r="N29" i="11"/>
  <c r="N30" i="11" s="1"/>
  <c r="L29" i="11"/>
  <c r="L30" i="11" s="1"/>
  <c r="O28" i="11"/>
  <c r="O30" i="11" s="1"/>
  <c r="N28" i="11"/>
  <c r="L28" i="11"/>
  <c r="O27" i="11"/>
  <c r="N27" i="11"/>
  <c r="L27" i="11"/>
  <c r="M25" i="11"/>
  <c r="K25" i="11"/>
  <c r="J25" i="11"/>
  <c r="I25" i="11"/>
  <c r="H25" i="11"/>
  <c r="G25" i="11"/>
  <c r="F25" i="11"/>
  <c r="E25" i="11"/>
  <c r="D25" i="11"/>
  <c r="C25" i="11"/>
  <c r="O24" i="11"/>
  <c r="N24" i="11"/>
  <c r="N25" i="11" s="1"/>
  <c r="L24" i="11"/>
  <c r="L25" i="11" s="1"/>
  <c r="O23" i="11"/>
  <c r="O25" i="11" s="1"/>
  <c r="N23" i="11"/>
  <c r="L23" i="11"/>
  <c r="O22" i="11"/>
  <c r="N22" i="11"/>
  <c r="L22" i="11"/>
  <c r="M20" i="11"/>
  <c r="K20" i="11"/>
  <c r="J20" i="11"/>
  <c r="I20" i="11"/>
  <c r="H20" i="11"/>
  <c r="G20" i="11"/>
  <c r="F20" i="11"/>
  <c r="E20" i="11"/>
  <c r="D20" i="11"/>
  <c r="C20" i="11"/>
  <c r="O19" i="11"/>
  <c r="N19" i="11"/>
  <c r="N20" i="11" s="1"/>
  <c r="L19" i="11"/>
  <c r="L199" i="11" s="1"/>
  <c r="O18" i="11"/>
  <c r="O20" i="11" s="1"/>
  <c r="N18" i="11"/>
  <c r="L18" i="11"/>
  <c r="O17" i="11"/>
  <c r="N17" i="11"/>
  <c r="L17" i="11"/>
  <c r="J67" i="10"/>
  <c r="J66" i="10"/>
  <c r="I64" i="10"/>
  <c r="H64" i="10"/>
  <c r="J64" i="10" s="1"/>
  <c r="G64" i="10"/>
  <c r="I63" i="10"/>
  <c r="G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I50" i="10"/>
  <c r="H50" i="10"/>
  <c r="J50" i="10" s="1"/>
  <c r="G50" i="10"/>
  <c r="J49" i="10"/>
  <c r="J48" i="10"/>
  <c r="I47" i="10"/>
  <c r="H47" i="10"/>
  <c r="J47" i="10" s="1"/>
  <c r="G47" i="10"/>
  <c r="J46" i="10"/>
  <c r="J45" i="10"/>
  <c r="J44" i="10"/>
  <c r="J43" i="10"/>
  <c r="I42" i="10"/>
  <c r="H42" i="10"/>
  <c r="J42" i="10" s="1"/>
  <c r="G42" i="10"/>
  <c r="J41" i="10"/>
  <c r="J40" i="10"/>
  <c r="J39" i="10"/>
  <c r="J38" i="10"/>
  <c r="J37" i="10"/>
  <c r="I36" i="10"/>
  <c r="J36" i="10" s="1"/>
  <c r="H36" i="10"/>
  <c r="G36" i="10"/>
  <c r="J35" i="10"/>
  <c r="J34" i="10"/>
  <c r="J33" i="10"/>
  <c r="J32" i="10"/>
  <c r="J31" i="10"/>
  <c r="J30" i="10"/>
  <c r="J29" i="10"/>
  <c r="J28" i="10"/>
  <c r="I27" i="10"/>
  <c r="J27" i="10" s="1"/>
  <c r="H27" i="10"/>
  <c r="G27" i="10"/>
  <c r="G19" i="10" s="1"/>
  <c r="J26" i="10"/>
  <c r="J25" i="10"/>
  <c r="J24" i="10"/>
  <c r="H23" i="10"/>
  <c r="J23" i="10" s="1"/>
  <c r="G23" i="10"/>
  <c r="J22" i="10"/>
  <c r="J21" i="10"/>
  <c r="J20" i="10"/>
  <c r="I20" i="10"/>
  <c r="H20" i="10"/>
  <c r="G20" i="10"/>
  <c r="J18" i="10"/>
  <c r="J17" i="10"/>
  <c r="J16" i="10"/>
  <c r="J15" i="10"/>
  <c r="J14" i="10"/>
  <c r="I14" i="10"/>
  <c r="H14" i="10"/>
  <c r="H12" i="10" s="1"/>
  <c r="G14" i="10"/>
  <c r="J13" i="10"/>
  <c r="I12" i="10"/>
  <c r="J12" i="10" s="1"/>
  <c r="G12" i="10"/>
  <c r="G11" i="10" l="1"/>
  <c r="O200" i="11"/>
  <c r="H19" i="10"/>
  <c r="H11" i="10" s="1"/>
  <c r="H63" i="10"/>
  <c r="J63" i="10" s="1"/>
  <c r="I19" i="10"/>
  <c r="N198" i="11"/>
  <c r="N200" i="11" s="1"/>
  <c r="D200" i="11"/>
  <c r="L197" i="11"/>
  <c r="O198" i="11"/>
  <c r="L20" i="11"/>
  <c r="L198" i="11"/>
  <c r="L200" i="11" s="1"/>
  <c r="F14" i="8"/>
  <c r="F14" i="6"/>
  <c r="F11" i="7"/>
  <c r="E54" i="9"/>
  <c r="J54" i="9" s="1"/>
  <c r="C54" i="9"/>
  <c r="B54" i="9"/>
  <c r="G53" i="9"/>
  <c r="F53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I11" i="10" l="1"/>
  <c r="J11" i="10" s="1"/>
  <c r="J19" i="10"/>
  <c r="G54" i="9"/>
  <c r="H54" i="9"/>
  <c r="I54" i="9"/>
  <c r="F54" i="9"/>
  <c r="J14" i="8"/>
  <c r="I14" i="8"/>
  <c r="H14" i="8"/>
  <c r="G14" i="8"/>
  <c r="I11" i="7"/>
  <c r="H11" i="7"/>
  <c r="G11" i="7"/>
  <c r="I14" i="6"/>
  <c r="H14" i="6"/>
  <c r="G14" i="6"/>
  <c r="D52" i="6"/>
  <c r="H53" i="8" l="1"/>
  <c r="G53" i="8"/>
  <c r="E53" i="8"/>
  <c r="J53" i="8" s="1"/>
  <c r="D53" i="8"/>
  <c r="C53" i="8"/>
  <c r="B53" i="8"/>
  <c r="G52" i="8"/>
  <c r="F52" i="8"/>
  <c r="J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I53" i="8" l="1"/>
  <c r="F53" i="8"/>
  <c r="E51" i="7"/>
  <c r="J51" i="7" s="1"/>
  <c r="C51" i="7"/>
  <c r="B51" i="7"/>
  <c r="J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H47" i="7"/>
  <c r="F47" i="7"/>
  <c r="E47" i="7"/>
  <c r="I47" i="7" s="1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G47" i="7"/>
  <c r="G51" i="7" l="1"/>
  <c r="H51" i="7"/>
  <c r="I51" i="7"/>
  <c r="F51" i="7"/>
  <c r="E52" i="6"/>
  <c r="H52" i="6" s="1"/>
  <c r="I51" i="6"/>
  <c r="H51" i="6"/>
  <c r="G51" i="6"/>
  <c r="F51" i="6"/>
  <c r="I50" i="6"/>
  <c r="H50" i="6"/>
  <c r="G50" i="6"/>
  <c r="F50" i="6"/>
  <c r="F52" i="6" s="1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52" i="6" l="1"/>
  <c r="G52" i="6"/>
</calcChain>
</file>

<file path=xl/sharedStrings.xml><?xml version="1.0" encoding="utf-8"?>
<sst xmlns="http://schemas.openxmlformats.org/spreadsheetml/2006/main" count="623" uniqueCount="288">
  <si>
    <t xml:space="preserve"> </t>
  </si>
  <si>
    <t>Plnenie rozpočtu výdavkov základného fondu garančného poistenia podľa jednotlivých pobočiek Sociálnej poisťovne v mesiacoch</t>
  </si>
  <si>
    <t xml:space="preserve"> január  a február 2015 a porovnanie s rovnakým obdobím roka 2014</t>
  </si>
  <si>
    <t>v tis. Eur</t>
  </si>
  <si>
    <t>Pobočka</t>
  </si>
  <si>
    <t>Dávka garančného poistenia</t>
  </si>
  <si>
    <t>Schválený rozpočet na rok 2015</t>
  </si>
  <si>
    <t>Časový rozpis rozpočtu na január a február 2015</t>
  </si>
  <si>
    <t>Skutočnosť január a február</t>
  </si>
  <si>
    <t>Rozdiel</t>
  </si>
  <si>
    <t xml:space="preserve">% plnenia </t>
  </si>
  <si>
    <t>stĺ. 4-2</t>
  </si>
  <si>
    <t xml:space="preserve"> stĺ. 4-3</t>
  </si>
  <si>
    <t xml:space="preserve"> stĺ. 4/1</t>
  </si>
  <si>
    <t>stĺ.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</si>
  <si>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</si>
  <si>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</si>
  <si>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</si>
  <si>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</si>
  <si>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</si>
  <si>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</si>
  <si>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</si>
  <si>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</si>
  <si>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</si>
  <si>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</si>
  <si>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</si>
  <si>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</si>
  <si>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</si>
  <si>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</si>
  <si>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</si>
  <si>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</si>
  <si>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</si>
  <si>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</si>
  <si>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</si>
  <si>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</si>
  <si>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</si>
  <si>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</si>
  <si>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</si>
  <si>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</si>
  <si>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</si>
  <si>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</si>
  <si>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</si>
  <si>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</si>
  <si>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</si>
  <si>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</si>
  <si>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</si>
  <si>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</si>
  <si>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</si>
  <si>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</si>
  <si>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</si>
  <si>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</si>
  <si>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</si>
  <si>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</si>
  <si>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</si>
  <si>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</si>
  <si>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Plnenie rozpočtu výdavkov základného fondu úrazového poistenia  podľa jednotlivých  pobočiek  Sociálnej poisťovne v mesiacoch</t>
  </si>
  <si>
    <t>január a február  2015  a porovnanie s rovnakým obdobím roka 2014</t>
  </si>
  <si>
    <t>Schválený rozpočet  na rok  2015</t>
  </si>
  <si>
    <t>Časový rozpis  rozpočtu na  január  a február 2015</t>
  </si>
  <si>
    <t>% plnenia stĺ. 4/1</t>
  </si>
  <si>
    <t>% plnenia stĺ. 4/2</t>
  </si>
  <si>
    <t>Index stĺ. 4/3</t>
  </si>
  <si>
    <t xml:space="preserve"> stĺ. 4-2</t>
  </si>
  <si>
    <t>Humenné</t>
  </si>
  <si>
    <t>Ústredie renty</t>
  </si>
  <si>
    <t>Prevod do ZFSP</t>
  </si>
  <si>
    <t>Zúčtovanie dávok § 112</t>
  </si>
  <si>
    <t>.</t>
  </si>
  <si>
    <t>Celkom výdavky ZFÚP</t>
  </si>
  <si>
    <t xml:space="preserve">Plnenie rozpočtu výdavkov základného fondu poistenia  v nezamestnanosti  podľa jednotlivých  pobočiek  Sociálnej poisťovne v mesiacoch </t>
  </si>
  <si>
    <t>január a február 2015  a porovnanie s rovnakým obdobím roka 2014</t>
  </si>
  <si>
    <t>Schválený rozpočet  na rok 2015</t>
  </si>
  <si>
    <t>Časový rozpis  rozpočtu na  január a február  2015</t>
  </si>
  <si>
    <t>Refundácia dávky v nezamestnanosti EÚ</t>
  </si>
  <si>
    <t>Výdavky ZFPvN</t>
  </si>
  <si>
    <t>Plnenie rozpočtu výdavkov základného fondu nemocenského poistenia  podľa jednotlivých  pobočiek  Sociálnej poisťovne v mesiacoch</t>
  </si>
  <si>
    <t>január a február  2015 a porovnanie s rovnakým obdobím roka 2014</t>
  </si>
  <si>
    <t>Časový rozpis  rozpočtu na  január a február 2015</t>
  </si>
  <si>
    <t>% plnenia  4/1</t>
  </si>
  <si>
    <t>% plnenia  4/2</t>
  </si>
  <si>
    <t>Index  4/3</t>
  </si>
  <si>
    <t xml:space="preserve">  4-2</t>
  </si>
  <si>
    <t xml:space="preserve">  4-3</t>
  </si>
  <si>
    <t>Cudzie platby (pobočka SNV)</t>
  </si>
  <si>
    <t>Celkom výdavky ZFNP</t>
  </si>
  <si>
    <t>Vyhodnotenie plnenia rozpisu rozpočtu bežných výdavkov (nákladov) správneho fondu Sociálnej poisťovne, pobočky</t>
  </si>
  <si>
    <t xml:space="preserve"> za január a február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</si>
  <si>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</si>
  <si>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</si>
  <si>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</si>
  <si>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</si>
  <si>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</si>
  <si>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</si>
  <si>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</si>
  <si>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</si>
  <si>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</si>
  <si>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</si>
  <si>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</si>
  <si>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</si>
  <si>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</si>
  <si>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</si>
  <si>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</si>
  <si>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január a</t>
  </si>
  <si>
    <t>plnenia</t>
  </si>
  <si>
    <t>oddiel/skupina/</t>
  </si>
  <si>
    <t>kategória</t>
  </si>
  <si>
    <t>ložka</t>
  </si>
  <si>
    <t>na rok 2015</t>
  </si>
  <si>
    <t>k 28. 2. 2015</t>
  </si>
  <si>
    <t xml:space="preserve"> február 2015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</si>
  <si>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</si>
  <si>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</si>
  <si>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</si>
  <si>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</si>
  <si>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</si>
  <si>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</si>
  <si>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</si>
  <si>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</si>
  <si>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</si>
  <si>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</si>
  <si>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</si>
  <si>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</si>
  <si>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</si>
  <si>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</si>
  <si>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</si>
  <si>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</si>
  <si>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</si>
  <si>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</si>
  <si>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</si>
  <si>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</si>
  <si>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</si>
  <si>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</si>
  <si>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</si>
  <si>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</si>
  <si>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</si>
  <si>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</si>
  <si>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</si>
  <si>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</si>
  <si>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</si>
  <si>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</si>
  <si>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</si>
  <si>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</si>
  <si>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</si>
  <si>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</si>
  <si>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</si>
  <si>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</si>
  <si>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</si>
  <si>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</si>
  <si>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</si>
  <si>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</si>
  <si>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</si>
  <si>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</si>
  <si>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</si>
  <si>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</si>
  <si>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</si>
  <si>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</si>
  <si>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</si>
  <si>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</si>
  <si>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</si>
  <si>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</si>
  <si>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</si>
  <si>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</si>
  <si>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</si>
  <si>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</si>
  <si>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</si>
  <si>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</si>
  <si>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</si>
  <si>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</si>
  <si>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</si>
  <si>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</si>
  <si>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</si>
  <si>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</si>
  <si>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</si>
  <si>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</si>
  <si>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</si>
  <si>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</si>
  <si>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</si>
  <si>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</si>
  <si>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</si>
  <si>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</si>
  <si>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</si>
  <si>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</si>
  <si>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</si>
  <si>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</si>
  <si>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</si>
  <si>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</si>
  <si>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</si>
  <si>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</si>
  <si>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</si>
  <si>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</si>
  <si>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</si>
  <si>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</si>
  <si>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</si>
  <si>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</si>
  <si>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</si>
  <si>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</si>
  <si>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</si>
  <si>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</si>
  <si>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</si>
  <si>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</si>
  <si>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</si>
  <si>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</si>
  <si>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637027</t>
  </si>
  <si>
    <t xml:space="preserve"> Odmeny zamestnancov mimopracovného pomeru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</si>
  <si>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</si>
  <si>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</si>
  <si>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</si>
  <si>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</si>
  <si>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</si>
  <si>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</si>
  <si>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</si>
  <si>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</si>
  <si>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</si>
  <si>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</si>
  <si>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</si>
  <si>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</si>
  <si>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rozpisu rozpočtu správneho fondu podľa jednotlivých pobočiek</t>
  </si>
  <si>
    <t>Sociálnej poisťovne za  január  a február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</si>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</sst>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39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Arial"/>
      <family val="2"/>
      <charset val="238"/>
    </font>
    <font>
      <b/>
      <sz val="1"/>
      <color indexed="8"/>
      <name val="Courier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2">
    <xf numFmtId="0" fontId="0" fillId="0" borderId="0"/>
    <xf numFmtId="0" fontId="7" fillId="33" borderId="0"/>
    <xf numFmtId="0" fontId="8" fillId="33" borderId="0"/>
    <xf numFmtId="0" fontId="6" fillId="33" borderId="0"/>
    <xf numFmtId="0" fontId="8" fillId="33" borderId="0"/>
    <xf numFmtId="0" fontId="8" fillId="33" borderId="0"/>
    <xf numFmtId="0" fontId="9" fillId="34" borderId="0"/>
    <xf numFmtId="0" fontId="10" fillId="34" borderId="0"/>
    <xf numFmtId="0" fontId="11" fillId="33" borderId="0"/>
    <xf numFmtId="0" fontId="10" fillId="34" borderId="0"/>
    <xf numFmtId="0" fontId="10" fillId="34" borderId="0"/>
    <xf numFmtId="0" fontId="12" fillId="35" borderId="0"/>
    <xf numFmtId="0" fontId="13" fillId="35" borderId="0"/>
    <xf numFmtId="0" fontId="14" fillId="33" borderId="0"/>
    <xf numFmtId="0" fontId="13" fillId="35" borderId="0"/>
    <xf numFmtId="0" fontId="13" fillId="35" borderId="0"/>
    <xf numFmtId="0" fontId="15" fillId="36" borderId="0"/>
    <xf numFmtId="0" fontId="16" fillId="36" borderId="0"/>
    <xf numFmtId="0" fontId="17" fillId="33" borderId="0"/>
    <xf numFmtId="0" fontId="16" fillId="36" borderId="0"/>
    <xf numFmtId="0" fontId="16" fillId="36" borderId="0"/>
    <xf numFmtId="0" fontId="18" fillId="0" borderId="0"/>
    <xf numFmtId="0" fontId="19" fillId="0" borderId="0"/>
    <xf numFmtId="0" fontId="18" fillId="33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33" borderId="0"/>
    <xf numFmtId="0" fontId="23" fillId="0" borderId="0"/>
    <xf numFmtId="0" fontId="23" fillId="0" borderId="0"/>
    <xf numFmtId="4" fontId="7" fillId="37" borderId="0"/>
    <xf numFmtId="0" fontId="8" fillId="37" borderId="0"/>
    <xf numFmtId="167" fontId="7" fillId="37" borderId="11"/>
    <xf numFmtId="0" fontId="8" fillId="37" borderId="0"/>
    <xf numFmtId="0" fontId="8" fillId="37" borderId="0"/>
    <xf numFmtId="0" fontId="14" fillId="38" borderId="0"/>
    <xf numFmtId="0" fontId="8" fillId="38" borderId="0"/>
    <xf numFmtId="0" fontId="14" fillId="37" borderId="0"/>
    <xf numFmtId="0" fontId="8" fillId="38" borderId="0"/>
    <xf numFmtId="0" fontId="8" fillId="38" borderId="0"/>
    <xf numFmtId="0" fontId="7" fillId="33" borderId="0"/>
    <xf numFmtId="0" fontId="8" fillId="33" borderId="0"/>
    <xf numFmtId="0" fontId="6" fillId="33" borderId="0"/>
    <xf numFmtId="0" fontId="8" fillId="33" borderId="0"/>
    <xf numFmtId="0" fontId="8" fillId="33" borderId="0"/>
    <xf numFmtId="0" fontId="9" fillId="34" borderId="0"/>
    <xf numFmtId="0" fontId="10" fillId="34" borderId="0"/>
    <xf numFmtId="0" fontId="11" fillId="33" borderId="0"/>
    <xf numFmtId="0" fontId="10" fillId="34" borderId="0"/>
    <xf numFmtId="0" fontId="10" fillId="34" borderId="0"/>
    <xf numFmtId="0" fontId="12" fillId="35" borderId="0"/>
    <xf numFmtId="0" fontId="13" fillId="35" borderId="0"/>
    <xf numFmtId="0" fontId="14" fillId="33" borderId="0"/>
    <xf numFmtId="0" fontId="13" fillId="35" borderId="0"/>
    <xf numFmtId="0" fontId="13" fillId="35" borderId="0"/>
    <xf numFmtId="0" fontId="15" fillId="36" borderId="0"/>
    <xf numFmtId="0" fontId="16" fillId="36" borderId="0"/>
    <xf numFmtId="0" fontId="7" fillId="33" borderId="0"/>
    <xf numFmtId="0" fontId="16" fillId="36" borderId="0"/>
    <xf numFmtId="0" fontId="16" fillId="36" borderId="0"/>
    <xf numFmtId="0" fontId="18" fillId="0" borderId="0"/>
    <xf numFmtId="0" fontId="19" fillId="0" borderId="0"/>
    <xf numFmtId="0" fontId="18" fillId="33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33" borderId="0"/>
    <xf numFmtId="0" fontId="23" fillId="0" borderId="0"/>
    <xf numFmtId="0" fontId="23" fillId="0" borderId="0"/>
    <xf numFmtId="168" fontId="24" fillId="0" borderId="0" applyFont="0" applyFill="0" applyBorder="0" applyAlignment="0" applyProtection="0"/>
    <xf numFmtId="10" fontId="6" fillId="0" borderId="0" applyFont="0" applyFill="0" applyProtection="0"/>
    <xf numFmtId="169" fontId="24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42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61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62" borderId="0" applyNumberFormat="0" applyBorder="0" applyAlignment="0" applyProtection="0"/>
    <xf numFmtId="0" fontId="25" fillId="58" borderId="0" applyNumberFormat="0" applyBorder="0" applyAlignment="0" applyProtection="0"/>
    <xf numFmtId="0" fontId="25" fillId="62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7" fillId="63" borderId="0" applyNumberFormat="0" applyBorder="0" applyAlignment="0" applyProtection="0"/>
    <xf numFmtId="0" fontId="27" fillId="52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44" borderId="0" applyNumberFormat="0" applyBorder="0" applyAlignment="0" applyProtection="0"/>
    <xf numFmtId="172" fontId="24" fillId="0" borderId="0" applyFont="0" applyFill="0" applyBorder="0" applyAlignment="0" applyProtection="0"/>
    <xf numFmtId="0" fontId="28" fillId="67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9" fillId="12" borderId="0" applyNumberFormat="0" applyBorder="0" applyAlignment="0" applyProtection="0"/>
    <xf numFmtId="0" fontId="28" fillId="67" borderId="0" applyNumberFormat="0" applyBorder="0" applyAlignment="0" applyProtection="0"/>
    <xf numFmtId="0" fontId="28" fillId="7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9" fillId="16" borderId="0" applyNumberFormat="0" applyBorder="0" applyAlignment="0" applyProtection="0"/>
    <xf numFmtId="0" fontId="28" fillId="56" borderId="0" applyNumberFormat="0" applyBorder="0" applyAlignment="0" applyProtection="0"/>
    <xf numFmtId="0" fontId="28" fillId="6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20" borderId="0" applyNumberFormat="0" applyBorder="0" applyAlignment="0" applyProtection="0"/>
    <xf numFmtId="0" fontId="28" fillId="57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4" borderId="0" applyNumberFormat="0" applyBorder="0" applyAlignment="0" applyProtection="0"/>
    <xf numFmtId="0" fontId="28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28" borderId="0" applyNumberFormat="0" applyBorder="0" applyAlignment="0" applyProtection="0"/>
    <xf numFmtId="0" fontId="28" fillId="69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32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9" fillId="75" borderId="0" applyNumberFormat="0" applyBorder="0" applyAlignment="0" applyProtection="0"/>
    <xf numFmtId="0" fontId="9" fillId="52" borderId="0" applyNumberFormat="0" applyBorder="0" applyAlignment="0" applyProtection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75" borderId="0" applyNumberFormat="0" applyBorder="0" applyAlignment="0" applyProtection="0"/>
    <xf numFmtId="0" fontId="9" fillId="58" borderId="0" applyNumberFormat="0" applyBorder="0" applyAlignment="0" applyProtection="0"/>
    <xf numFmtId="0" fontId="30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1" fillId="81" borderId="0" applyNumberFormat="0" applyBorder="0" applyAlignment="0" applyProtection="0"/>
    <xf numFmtId="0" fontId="31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1" fillId="85" borderId="0" applyNumberFormat="0" applyBorder="0" applyAlignment="0" applyProtection="0"/>
    <xf numFmtId="0" fontId="31" fillId="86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1" fillId="81" borderId="0" applyNumberFormat="0" applyBorder="0" applyAlignment="0" applyProtection="0"/>
    <xf numFmtId="0" fontId="31" fillId="89" borderId="0" applyNumberFormat="0" applyBorder="0" applyAlignment="0" applyProtection="0"/>
    <xf numFmtId="0" fontId="30" fillId="82" borderId="0" applyNumberFormat="0" applyBorder="0" applyAlignment="0" applyProtection="0"/>
    <xf numFmtId="0" fontId="30" fillId="79" borderId="0" applyNumberFormat="0" applyBorder="0" applyAlignment="0" applyProtection="0"/>
    <xf numFmtId="0" fontId="31" fillId="90" borderId="0" applyNumberFormat="0" applyBorder="0" applyAlignment="0" applyProtection="0"/>
    <xf numFmtId="0" fontId="31" fillId="91" borderId="0" applyNumberFormat="0" applyBorder="0" applyAlignment="0" applyProtection="0"/>
    <xf numFmtId="0" fontId="30" fillId="79" borderId="0" applyNumberFormat="0" applyBorder="0" applyAlignment="0" applyProtection="0"/>
    <xf numFmtId="0" fontId="30" fillId="92" borderId="0" applyNumberFormat="0" applyBorder="0" applyAlignment="0" applyProtection="0"/>
    <xf numFmtId="0" fontId="31" fillId="93" borderId="0" applyNumberFormat="0" applyBorder="0" applyAlignment="0" applyProtection="0"/>
    <xf numFmtId="0" fontId="31" fillId="94" borderId="0" applyNumberFormat="0" applyBorder="0" applyAlignment="0" applyProtection="0"/>
    <xf numFmtId="0" fontId="30" fillId="95" borderId="0" applyNumberFormat="0" applyBorder="0" applyAlignment="0" applyProtection="0"/>
    <xf numFmtId="3" fontId="32" fillId="0" borderId="0"/>
    <xf numFmtId="0" fontId="33" fillId="9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96" borderId="12" applyNumberFormat="0" applyAlignment="0" applyProtection="0"/>
    <xf numFmtId="0" fontId="34" fillId="96" borderId="12" applyNumberFormat="0" applyAlignment="0" applyProtection="0"/>
    <xf numFmtId="0" fontId="35" fillId="0" borderId="13" applyNumberFormat="0" applyFill="0" applyAlignment="0" applyProtection="0"/>
    <xf numFmtId="0" fontId="4" fillId="0" borderId="14" applyNumberFormat="0" applyFont="0" applyFill="0" applyAlignment="0" applyProtection="0"/>
    <xf numFmtId="3" fontId="23" fillId="0" borderId="0"/>
    <xf numFmtId="38" fontId="6" fillId="0" borderId="0" applyFont="0" applyFill="0" applyBorder="0" applyAlignment="0" applyProtection="0"/>
    <xf numFmtId="3" fontId="6" fillId="97" borderId="0" applyFont="0" applyFill="0" applyBorder="0" applyAlignment="0" applyProtection="0"/>
    <xf numFmtId="3" fontId="6" fillId="97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97" borderId="0" applyFont="0" applyFill="0" applyBorder="0" applyAlignment="0" applyProtection="0"/>
    <xf numFmtId="174" fontId="6" fillId="97" borderId="0" applyFont="0" applyFill="0" applyBorder="0" applyAlignment="0" applyProtection="0"/>
    <xf numFmtId="166" fontId="2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37" fillId="0" borderId="0">
      <protection locked="0"/>
    </xf>
    <xf numFmtId="0" fontId="6" fillId="97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8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98" borderId="0" applyNumberFormat="0" applyBorder="0" applyAlignment="0" applyProtection="0"/>
    <xf numFmtId="0" fontId="40" fillId="99" borderId="0" applyNumberFormat="0" applyBorder="0" applyAlignment="0" applyProtection="0"/>
    <xf numFmtId="0" fontId="40" fillId="100" borderId="0" applyNumberFormat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3" fontId="42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37" fillId="0" borderId="0">
      <protection locked="0"/>
    </xf>
    <xf numFmtId="1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6" fillId="97" borderId="0" applyFont="0" applyFill="0" applyBorder="0" applyAlignment="0" applyProtection="0"/>
    <xf numFmtId="2" fontId="6" fillId="97" borderId="0" applyFont="0" applyFill="0" applyBorder="0" applyAlignment="0" applyProtection="0"/>
    <xf numFmtId="0" fontId="31" fillId="86" borderId="0" applyNumberFormat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88" borderId="18" applyNumberFormat="0" applyAlignment="0" applyProtection="0"/>
    <xf numFmtId="0" fontId="55" fillId="40" borderId="0" applyNumberFormat="0" applyBorder="0" applyAlignment="0" applyProtection="0"/>
    <xf numFmtId="181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56" fillId="94" borderId="12" applyNumberFormat="0" applyAlignment="0" applyProtection="0"/>
    <xf numFmtId="0" fontId="56" fillId="94" borderId="12" applyNumberFormat="0" applyAlignment="0" applyProtection="0"/>
    <xf numFmtId="0" fontId="57" fillId="7" borderId="7" applyNumberFormat="0" applyAlignment="0" applyProtection="0"/>
    <xf numFmtId="0" fontId="58" fillId="101" borderId="18" applyNumberFormat="0" applyAlignment="0" applyProtection="0"/>
    <xf numFmtId="0" fontId="58" fillId="102" borderId="18" applyNumberFormat="0" applyAlignment="0" applyProtection="0"/>
    <xf numFmtId="0" fontId="58" fillId="101" borderId="18" applyNumberFormat="0" applyAlignment="0" applyProtection="0"/>
    <xf numFmtId="0" fontId="58" fillId="101" borderId="18" applyNumberFormat="0" applyAlignment="0" applyProtection="0"/>
    <xf numFmtId="0" fontId="58" fillId="101" borderId="18" applyNumberFormat="0" applyAlignment="0" applyProtection="0"/>
    <xf numFmtId="0" fontId="58" fillId="101" borderId="18" applyNumberFormat="0" applyAlignment="0" applyProtection="0"/>
    <xf numFmtId="0" fontId="59" fillId="0" borderId="19" applyNumberFormat="0" applyFill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82" fontId="7" fillId="0" borderId="0" applyFill="0" applyBorder="0" applyAlignment="0" applyProtection="0"/>
    <xf numFmtId="165" fontId="60" fillId="0" borderId="0" applyFont="0" applyFill="0" applyBorder="0" applyAlignment="0" applyProtection="0"/>
    <xf numFmtId="182" fontId="7" fillId="0" borderId="0" applyFill="0" applyBorder="0" applyAlignment="0" applyProtection="0"/>
    <xf numFmtId="165" fontId="60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2" fillId="0" borderId="0" applyFont="0" applyFill="0" applyBorder="0" applyAlignment="0" applyProtection="0">
      <alignment vertical="top"/>
    </xf>
    <xf numFmtId="185" fontId="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0" fontId="61" fillId="0" borderId="1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67" fillId="0" borderId="0" applyNumberFormat="0" applyFill="0" applyBorder="0" applyAlignment="0" applyProtection="0"/>
    <xf numFmtId="2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59" fillId="94" borderId="0" applyNumberFormat="0" applyBorder="0" applyAlignment="0" applyProtection="0"/>
    <xf numFmtId="0" fontId="71" fillId="4" borderId="0" applyNumberFormat="0" applyBorder="0" applyAlignment="0" applyProtection="0"/>
    <xf numFmtId="0" fontId="72" fillId="103" borderId="0" applyNumberFormat="0" applyBorder="0" applyAlignment="0" applyProtection="0"/>
    <xf numFmtId="0" fontId="72" fillId="104" borderId="0" applyNumberFormat="0" applyBorder="0" applyAlignment="0" applyProtection="0"/>
    <xf numFmtId="0" fontId="72" fillId="103" borderId="0" applyNumberFormat="0" applyBorder="0" applyAlignment="0" applyProtection="0"/>
    <xf numFmtId="0" fontId="72" fillId="103" borderId="0" applyNumberFormat="0" applyBorder="0" applyAlignment="0" applyProtection="0"/>
    <xf numFmtId="0" fontId="72" fillId="103" borderId="0" applyNumberFormat="0" applyBorder="0" applyAlignment="0" applyProtection="0"/>
    <xf numFmtId="0" fontId="72" fillId="103" borderId="0" applyNumberFormat="0" applyBorder="0" applyAlignment="0" applyProtection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3" fillId="0" borderId="0"/>
    <xf numFmtId="0" fontId="3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6" fillId="0" borderId="0"/>
    <xf numFmtId="0" fontId="26" fillId="0" borderId="0"/>
    <xf numFmtId="0" fontId="42" fillId="0" borderId="0"/>
    <xf numFmtId="0" fontId="42" fillId="0" borderId="0"/>
    <xf numFmtId="0" fontId="74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2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5" fillId="0" borderId="0"/>
    <xf numFmtId="0" fontId="73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26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26" fillId="0" borderId="0"/>
    <xf numFmtId="0" fontId="8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2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75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7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26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7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74" fillId="0" borderId="0"/>
    <xf numFmtId="0" fontId="8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42" fillId="0" borderId="0"/>
    <xf numFmtId="0" fontId="6" fillId="0" borderId="0"/>
    <xf numFmtId="0" fontId="26" fillId="0" borderId="0"/>
    <xf numFmtId="0" fontId="6" fillId="0" borderId="0"/>
    <xf numFmtId="0" fontId="2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4" fillId="0" borderId="0"/>
    <xf numFmtId="0" fontId="26" fillId="0" borderId="0"/>
    <xf numFmtId="0" fontId="2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4" fillId="0" borderId="0"/>
    <xf numFmtId="0" fontId="8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6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6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2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26" fillId="0" borderId="0"/>
    <xf numFmtId="0" fontId="26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26" fillId="0" borderId="0"/>
    <xf numFmtId="0" fontId="8" fillId="0" borderId="0"/>
    <xf numFmtId="0" fontId="42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6" fillId="0" borderId="0"/>
    <xf numFmtId="181" fontId="4" fillId="0" borderId="0"/>
    <xf numFmtId="181" fontId="4" fillId="0" borderId="0"/>
    <xf numFmtId="181" fontId="8" fillId="0" borderId="0"/>
    <xf numFmtId="181" fontId="4" fillId="0" borderId="0"/>
    <xf numFmtId="181" fontId="8" fillId="0" borderId="0"/>
    <xf numFmtId="181" fontId="4" fillId="0" borderId="0"/>
    <xf numFmtId="181" fontId="8" fillId="0" borderId="0"/>
    <xf numFmtId="181" fontId="4" fillId="0" borderId="0"/>
    <xf numFmtId="181" fontId="8" fillId="0" borderId="0"/>
    <xf numFmtId="181" fontId="8" fillId="0" borderId="0"/>
    <xf numFmtId="181" fontId="8" fillId="0" borderId="0"/>
    <xf numFmtId="0" fontId="6" fillId="0" borderId="0"/>
    <xf numFmtId="181" fontId="8" fillId="0" borderId="0"/>
    <xf numFmtId="0" fontId="6" fillId="0" borderId="0"/>
    <xf numFmtId="0" fontId="6" fillId="0" borderId="0"/>
    <xf numFmtId="0" fontId="6" fillId="0" borderId="0"/>
    <xf numFmtId="181" fontId="8" fillId="0" borderId="0"/>
    <xf numFmtId="181" fontId="4" fillId="0" borderId="0"/>
    <xf numFmtId="181" fontId="8" fillId="0" borderId="0"/>
    <xf numFmtId="181" fontId="4" fillId="0" borderId="0"/>
    <xf numFmtId="181" fontId="8" fillId="0" borderId="0"/>
    <xf numFmtId="181" fontId="4" fillId="0" borderId="0"/>
    <xf numFmtId="181" fontId="8" fillId="0" borderId="0"/>
    <xf numFmtId="181" fontId="4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74" fillId="0" borderId="0"/>
    <xf numFmtId="0" fontId="6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25" fillId="0" borderId="0"/>
    <xf numFmtId="0" fontId="6" fillId="0" borderId="0"/>
    <xf numFmtId="0" fontId="6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6" fillId="0" borderId="0"/>
    <xf numFmtId="0" fontId="8" fillId="0" borderId="0"/>
    <xf numFmtId="0" fontId="6" fillId="0" borderId="0"/>
    <xf numFmtId="0" fontId="7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26" fillId="0" borderId="0"/>
    <xf numFmtId="0" fontId="7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77" fillId="0" borderId="0"/>
    <xf numFmtId="0" fontId="74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4" fillId="0" borderId="0"/>
    <xf numFmtId="0" fontId="26" fillId="0" borderId="0"/>
    <xf numFmtId="0" fontId="74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6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6" fillId="0" borderId="0"/>
    <xf numFmtId="0" fontId="6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5" fillId="0" borderId="0"/>
    <xf numFmtId="0" fontId="6" fillId="0" borderId="0"/>
    <xf numFmtId="0" fontId="42" fillId="0" borderId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75" fillId="93" borderId="12" applyNumberFormat="0" applyFont="0" applyAlignment="0" applyProtection="0"/>
    <xf numFmtId="0" fontId="80" fillId="96" borderId="23" applyNumberForma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8" fillId="0" borderId="0" applyFont="0" applyFill="0" applyBorder="0" applyAlignment="0" applyProtection="0"/>
    <xf numFmtId="49" fontId="82" fillId="0" borderId="10">
      <alignment horizontal="center" vertical="center" wrapText="1"/>
    </xf>
    <xf numFmtId="0" fontId="82" fillId="0" borderId="10">
      <alignment horizontal="left" vertical="center" wrapText="1"/>
    </xf>
    <xf numFmtId="0" fontId="23" fillId="0" borderId="0"/>
    <xf numFmtId="0" fontId="6" fillId="105" borderId="24" applyNumberFormat="0" applyFont="0" applyAlignment="0" applyProtection="0"/>
    <xf numFmtId="0" fontId="7" fillId="106" borderId="24" applyNumberFormat="0" applyAlignment="0" applyProtection="0"/>
    <xf numFmtId="0" fontId="6" fillId="105" borderId="24" applyNumberFormat="0" applyFont="0" applyAlignment="0" applyProtection="0"/>
    <xf numFmtId="0" fontId="26" fillId="8" borderId="8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78" fillId="105" borderId="24" applyNumberFormat="0" applyFont="0" applyAlignment="0" applyProtection="0"/>
    <xf numFmtId="0" fontId="79" fillId="105" borderId="24" applyNumberFormat="0" applyFont="0" applyAlignment="0" applyProtection="0"/>
    <xf numFmtId="0" fontId="79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78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26" fillId="8" borderId="8" applyNumberFormat="0" applyFont="0" applyAlignment="0" applyProtection="0"/>
    <xf numFmtId="0" fontId="78" fillId="105" borderId="24" applyNumberFormat="0" applyFont="0" applyAlignment="0" applyProtection="0"/>
    <xf numFmtId="0" fontId="79" fillId="105" borderId="24" applyNumberFormat="0" applyFont="0" applyAlignment="0" applyProtection="0"/>
    <xf numFmtId="0" fontId="79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78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6" fillId="105" borderId="24" applyNumberFormat="0" applyFont="0" applyAlignment="0" applyProtection="0"/>
    <xf numFmtId="0" fontId="83" fillId="0" borderId="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49" fontId="85" fillId="0" borderId="0"/>
    <xf numFmtId="0" fontId="84" fillId="0" borderId="25" applyNumberFormat="0" applyFill="0" applyAlignment="0" applyProtection="0"/>
    <xf numFmtId="4" fontId="86" fillId="103" borderId="26" applyNumberFormat="0" applyProtection="0">
      <alignment vertical="center"/>
    </xf>
    <xf numFmtId="4" fontId="87" fillId="107" borderId="12" applyNumberFormat="0" applyProtection="0">
      <alignment vertical="center"/>
    </xf>
    <xf numFmtId="4" fontId="87" fillId="107" borderId="12" applyNumberFormat="0" applyProtection="0">
      <alignment vertical="center"/>
    </xf>
    <xf numFmtId="4" fontId="88" fillId="107" borderId="26" applyNumberFormat="0" applyProtection="0">
      <alignment vertical="center"/>
    </xf>
    <xf numFmtId="4" fontId="89" fillId="107" borderId="12" applyNumberFormat="0" applyProtection="0">
      <alignment vertical="center"/>
    </xf>
    <xf numFmtId="4" fontId="89" fillId="107" borderId="12" applyNumberFormat="0" applyProtection="0">
      <alignment vertical="center"/>
    </xf>
    <xf numFmtId="4" fontId="88" fillId="107" borderId="26" applyNumberFormat="0" applyProtection="0">
      <alignment vertical="center"/>
    </xf>
    <xf numFmtId="4" fontId="89" fillId="107" borderId="12" applyNumberFormat="0" applyProtection="0">
      <alignment vertical="center"/>
    </xf>
    <xf numFmtId="4" fontId="86" fillId="107" borderId="26" applyNumberFormat="0" applyProtection="0">
      <alignment horizontal="left" vertical="center" indent="1"/>
    </xf>
    <xf numFmtId="4" fontId="90" fillId="37" borderId="12" applyNumberFormat="0" applyProtection="0">
      <alignment horizontal="left" vertical="center" indent="1"/>
    </xf>
    <xf numFmtId="4" fontId="90" fillId="37" borderId="12" applyNumberFormat="0" applyProtection="0">
      <alignment horizontal="left" vertical="center" indent="1"/>
    </xf>
    <xf numFmtId="4" fontId="86" fillId="103" borderId="26" applyNumberFormat="0" applyProtection="0">
      <alignment horizontal="left" vertical="center" indent="1"/>
    </xf>
    <xf numFmtId="4" fontId="86" fillId="103" borderId="26" applyNumberFormat="0" applyProtection="0">
      <alignment horizontal="left" vertical="center" indent="1"/>
    </xf>
    <xf numFmtId="4" fontId="86" fillId="107" borderId="26" applyNumberFormat="0" applyProtection="0">
      <alignment horizontal="left" vertical="center" indent="1"/>
    </xf>
    <xf numFmtId="4" fontId="86" fillId="103" borderId="26" applyNumberFormat="0" applyProtection="0">
      <alignment horizontal="left" vertical="center" indent="1"/>
    </xf>
    <xf numFmtId="0" fontId="86" fillId="107" borderId="26" applyNumberFormat="0" applyProtection="0">
      <alignment horizontal="left" vertical="top" indent="1"/>
    </xf>
    <xf numFmtId="0" fontId="91" fillId="103" borderId="26" applyNumberFormat="0" applyProtection="0">
      <alignment horizontal="left" vertical="top" indent="1"/>
    </xf>
    <xf numFmtId="0" fontId="91" fillId="103" borderId="26" applyNumberFormat="0" applyProtection="0">
      <alignment horizontal="left" vertical="top" indent="1"/>
    </xf>
    <xf numFmtId="0" fontId="86" fillId="107" borderId="26" applyNumberFormat="0" applyProtection="0">
      <alignment horizontal="left" vertical="top" indent="1"/>
    </xf>
    <xf numFmtId="0" fontId="91" fillId="103" borderId="26" applyNumberFormat="0" applyProtection="0">
      <alignment horizontal="left" vertical="top" indent="1"/>
    </xf>
    <xf numFmtId="4" fontId="27" fillId="40" borderId="26" applyNumberFormat="0" applyProtection="0">
      <alignment horizontal="right" vertical="center"/>
    </xf>
    <xf numFmtId="4" fontId="22" fillId="40" borderId="12" applyNumberFormat="0" applyProtection="0">
      <alignment horizontal="right" vertical="center"/>
    </xf>
    <xf numFmtId="4" fontId="22" fillId="40" borderId="12" applyNumberFormat="0" applyProtection="0">
      <alignment horizontal="right" vertical="center"/>
    </xf>
    <xf numFmtId="4" fontId="27" fillId="40" borderId="26" applyNumberFormat="0" applyProtection="0">
      <alignment horizontal="right" vertical="center"/>
    </xf>
    <xf numFmtId="4" fontId="22" fillId="40" borderId="12" applyNumberFormat="0" applyProtection="0">
      <alignment horizontal="right" vertical="center"/>
    </xf>
    <xf numFmtId="4" fontId="27" fillId="56" borderId="26" applyNumberFormat="0" applyProtection="0">
      <alignment horizontal="right" vertical="center"/>
    </xf>
    <xf numFmtId="4" fontId="22" fillId="108" borderId="12" applyNumberFormat="0" applyProtection="0">
      <alignment horizontal="right" vertical="center"/>
    </xf>
    <xf numFmtId="4" fontId="22" fillId="108" borderId="12" applyNumberFormat="0" applyProtection="0">
      <alignment horizontal="right" vertical="center"/>
    </xf>
    <xf numFmtId="4" fontId="27" fillId="56" borderId="26" applyNumberFormat="0" applyProtection="0">
      <alignment horizontal="right" vertical="center"/>
    </xf>
    <xf numFmtId="4" fontId="22" fillId="108" borderId="12" applyNumberFormat="0" applyProtection="0">
      <alignment horizontal="right" vertical="center"/>
    </xf>
    <xf numFmtId="4" fontId="27" fillId="109" borderId="26" applyNumberFormat="0" applyProtection="0">
      <alignment horizontal="right" vertical="center"/>
    </xf>
    <xf numFmtId="4" fontId="22" fillId="109" borderId="27" applyNumberFormat="0" applyProtection="0">
      <alignment horizontal="right" vertical="center"/>
    </xf>
    <xf numFmtId="4" fontId="22" fillId="109" borderId="27" applyNumberFormat="0" applyProtection="0">
      <alignment horizontal="right" vertical="center"/>
    </xf>
    <xf numFmtId="4" fontId="27" fillId="109" borderId="26" applyNumberFormat="0" applyProtection="0">
      <alignment horizontal="right" vertical="center"/>
    </xf>
    <xf numFmtId="4" fontId="22" fillId="109" borderId="27" applyNumberFormat="0" applyProtection="0">
      <alignment horizontal="right" vertical="center"/>
    </xf>
    <xf numFmtId="4" fontId="27" fillId="58" borderId="26" applyNumberFormat="0" applyProtection="0">
      <alignment horizontal="right" vertical="center"/>
    </xf>
    <xf numFmtId="4" fontId="22" fillId="58" borderId="12" applyNumberFormat="0" applyProtection="0">
      <alignment horizontal="right" vertical="center"/>
    </xf>
    <xf numFmtId="4" fontId="22" fillId="58" borderId="12" applyNumberFormat="0" applyProtection="0">
      <alignment horizontal="right" vertical="center"/>
    </xf>
    <xf numFmtId="4" fontId="27" fillId="58" borderId="26" applyNumberFormat="0" applyProtection="0">
      <alignment horizontal="right" vertical="center"/>
    </xf>
    <xf numFmtId="4" fontId="22" fillId="58" borderId="12" applyNumberFormat="0" applyProtection="0">
      <alignment horizontal="right" vertical="center"/>
    </xf>
    <xf numFmtId="4" fontId="27" fillId="70" borderId="26" applyNumberFormat="0" applyProtection="0">
      <alignment horizontal="right" vertical="center"/>
    </xf>
    <xf numFmtId="4" fontId="22" fillId="70" borderId="12" applyNumberFormat="0" applyProtection="0">
      <alignment horizontal="right" vertical="center"/>
    </xf>
    <xf numFmtId="4" fontId="22" fillId="70" borderId="12" applyNumberFormat="0" applyProtection="0">
      <alignment horizontal="right" vertical="center"/>
    </xf>
    <xf numFmtId="4" fontId="27" fillId="70" borderId="26" applyNumberFormat="0" applyProtection="0">
      <alignment horizontal="right" vertical="center"/>
    </xf>
    <xf numFmtId="4" fontId="22" fillId="70" borderId="12" applyNumberFormat="0" applyProtection="0">
      <alignment horizontal="right" vertical="center"/>
    </xf>
    <xf numFmtId="4" fontId="27" fillId="110" borderId="26" applyNumberFormat="0" applyProtection="0">
      <alignment horizontal="right" vertical="center"/>
    </xf>
    <xf numFmtId="4" fontId="22" fillId="110" borderId="12" applyNumberFormat="0" applyProtection="0">
      <alignment horizontal="right" vertical="center"/>
    </xf>
    <xf numFmtId="4" fontId="22" fillId="110" borderId="12" applyNumberFormat="0" applyProtection="0">
      <alignment horizontal="right" vertical="center"/>
    </xf>
    <xf numFmtId="4" fontId="27" fillId="110" borderId="26" applyNumberFormat="0" applyProtection="0">
      <alignment horizontal="right" vertical="center"/>
    </xf>
    <xf numFmtId="4" fontId="22" fillId="110" borderId="12" applyNumberFormat="0" applyProtection="0">
      <alignment horizontal="right" vertical="center"/>
    </xf>
    <xf numFmtId="4" fontId="27" fillId="64" borderId="26" applyNumberFormat="0" applyProtection="0">
      <alignment horizontal="right" vertical="center"/>
    </xf>
    <xf numFmtId="4" fontId="22" fillId="64" borderId="12" applyNumberFormat="0" applyProtection="0">
      <alignment horizontal="right" vertical="center"/>
    </xf>
    <xf numFmtId="4" fontId="22" fillId="64" borderId="12" applyNumberFormat="0" applyProtection="0">
      <alignment horizontal="right" vertical="center"/>
    </xf>
    <xf numFmtId="4" fontId="27" fillId="64" borderId="26" applyNumberFormat="0" applyProtection="0">
      <alignment horizontal="right" vertical="center"/>
    </xf>
    <xf numFmtId="4" fontId="22" fillId="64" borderId="12" applyNumberFormat="0" applyProtection="0">
      <alignment horizontal="right" vertical="center"/>
    </xf>
    <xf numFmtId="4" fontId="27" fillId="53" borderId="26" applyNumberFormat="0" applyProtection="0">
      <alignment horizontal="right" vertical="center"/>
    </xf>
    <xf numFmtId="4" fontId="22" fillId="53" borderId="12" applyNumberFormat="0" applyProtection="0">
      <alignment horizontal="right" vertical="center"/>
    </xf>
    <xf numFmtId="4" fontId="22" fillId="53" borderId="12" applyNumberFormat="0" applyProtection="0">
      <alignment horizontal="right" vertical="center"/>
    </xf>
    <xf numFmtId="4" fontId="27" fillId="53" borderId="26" applyNumberFormat="0" applyProtection="0">
      <alignment horizontal="right" vertical="center"/>
    </xf>
    <xf numFmtId="4" fontId="22" fillId="53" borderId="12" applyNumberFormat="0" applyProtection="0">
      <alignment horizontal="right" vertical="center"/>
    </xf>
    <xf numFmtId="4" fontId="27" fillId="57" borderId="26" applyNumberFormat="0" applyProtection="0">
      <alignment horizontal="right" vertical="center"/>
    </xf>
    <xf numFmtId="4" fontId="22" fillId="57" borderId="12" applyNumberFormat="0" applyProtection="0">
      <alignment horizontal="right" vertical="center"/>
    </xf>
    <xf numFmtId="4" fontId="22" fillId="57" borderId="12" applyNumberFormat="0" applyProtection="0">
      <alignment horizontal="right" vertical="center"/>
    </xf>
    <xf numFmtId="4" fontId="27" fillId="57" borderId="26" applyNumberFormat="0" applyProtection="0">
      <alignment horizontal="right" vertical="center"/>
    </xf>
    <xf numFmtId="4" fontId="22" fillId="57" borderId="12" applyNumberFormat="0" applyProtection="0">
      <alignment horizontal="right" vertical="center"/>
    </xf>
    <xf numFmtId="4" fontId="86" fillId="111" borderId="28" applyNumberFormat="0" applyProtection="0">
      <alignment horizontal="left" vertical="center" indent="1"/>
    </xf>
    <xf numFmtId="4" fontId="22" fillId="111" borderId="27" applyNumberFormat="0" applyProtection="0">
      <alignment horizontal="left" vertical="center" indent="1"/>
    </xf>
    <xf numFmtId="4" fontId="22" fillId="111" borderId="27" applyNumberFormat="0" applyProtection="0">
      <alignment horizontal="left" vertical="center" indent="1"/>
    </xf>
    <xf numFmtId="4" fontId="86" fillId="111" borderId="28" applyNumberFormat="0" applyProtection="0">
      <alignment horizontal="left" vertical="center" indent="1"/>
    </xf>
    <xf numFmtId="4" fontId="22" fillId="111" borderId="27" applyNumberFormat="0" applyProtection="0">
      <alignment horizontal="left" vertical="center" indent="1"/>
    </xf>
    <xf numFmtId="4" fontId="27" fillId="51" borderId="0" applyNumberFormat="0" applyProtection="0">
      <alignment horizontal="left" vertical="center" indent="1"/>
    </xf>
    <xf numFmtId="4" fontId="22" fillId="112" borderId="12" applyNumberFormat="0" applyProtection="0">
      <alignment horizontal="left" vertical="center" indent="1"/>
    </xf>
    <xf numFmtId="4" fontId="22" fillId="112" borderId="12" applyNumberFormat="0" applyProtection="0">
      <alignment horizontal="left" vertical="center" indent="1"/>
    </xf>
    <xf numFmtId="4" fontId="27" fillId="51" borderId="0" applyNumberFormat="0" applyProtection="0">
      <alignment horizontal="left" vertical="center" indent="1"/>
    </xf>
    <xf numFmtId="4" fontId="22" fillId="112" borderId="12" applyNumberFormat="0" applyProtection="0">
      <alignment horizontal="left" vertical="center" indent="1"/>
    </xf>
    <xf numFmtId="4" fontId="92" fillId="35" borderId="0" applyNumberFormat="0" applyProtection="0">
      <alignment horizontal="left" vertical="center" indent="1"/>
    </xf>
    <xf numFmtId="4" fontId="7" fillId="66" borderId="27" applyNumberFormat="0" applyProtection="0">
      <alignment horizontal="left" vertical="center" indent="1"/>
    </xf>
    <xf numFmtId="4" fontId="7" fillId="66" borderId="27" applyNumberFormat="0" applyProtection="0">
      <alignment horizontal="left" vertical="center" indent="1"/>
    </xf>
    <xf numFmtId="4" fontId="7" fillId="66" borderId="27" applyNumberFormat="0" applyProtection="0">
      <alignment horizontal="left" vertical="center" indent="1"/>
    </xf>
    <xf numFmtId="4" fontId="27" fillId="52" borderId="26" applyNumberFormat="0" applyProtection="0">
      <alignment horizontal="right" vertical="center"/>
    </xf>
    <xf numFmtId="4" fontId="22" fillId="52" borderId="12" applyNumberFormat="0" applyProtection="0">
      <alignment horizontal="right" vertical="center"/>
    </xf>
    <xf numFmtId="4" fontId="22" fillId="52" borderId="12" applyNumberFormat="0" applyProtection="0">
      <alignment horizontal="right" vertical="center"/>
    </xf>
    <xf numFmtId="4" fontId="27" fillId="52" borderId="26" applyNumberFormat="0" applyProtection="0">
      <alignment horizontal="right" vertical="center"/>
    </xf>
    <xf numFmtId="4" fontId="22" fillId="52" borderId="12" applyNumberFormat="0" applyProtection="0">
      <alignment horizontal="right" vertical="center"/>
    </xf>
    <xf numFmtId="4" fontId="93" fillId="51" borderId="0" applyNumberFormat="0" applyProtection="0">
      <alignment horizontal="left" vertical="center" indent="1"/>
    </xf>
    <xf numFmtId="4" fontId="93" fillId="51" borderId="0" applyNumberFormat="0" applyProtection="0">
      <alignment horizontal="left" vertical="center" indent="1"/>
    </xf>
    <xf numFmtId="4" fontId="93" fillId="51" borderId="0" applyNumberFormat="0" applyProtection="0">
      <alignment horizontal="left" vertical="center" indent="1"/>
    </xf>
    <xf numFmtId="4" fontId="93" fillId="51" borderId="0" applyNumberFormat="0" applyProtection="0">
      <alignment horizontal="left" vertical="center" indent="1"/>
    </xf>
    <xf numFmtId="4" fontId="93" fillId="51" borderId="0" applyNumberFormat="0" applyProtection="0">
      <alignment horizontal="left" vertical="center" indent="1"/>
    </xf>
    <xf numFmtId="4" fontId="22" fillId="51" borderId="27" applyNumberFormat="0" applyProtection="0">
      <alignment horizontal="left" vertical="center" indent="1"/>
    </xf>
    <xf numFmtId="4" fontId="93" fillId="113" borderId="0" applyNumberFormat="0" applyProtection="0">
      <alignment horizontal="left" vertical="center" indent="1"/>
    </xf>
    <xf numFmtId="4" fontId="93" fillId="113" borderId="0" applyNumberFormat="0" applyProtection="0">
      <alignment horizontal="left" vertical="center" indent="1"/>
    </xf>
    <xf numFmtId="4" fontId="93" fillId="113" borderId="0" applyNumberFormat="0" applyProtection="0">
      <alignment horizontal="left" vertical="center" indent="1"/>
    </xf>
    <xf numFmtId="4" fontId="93" fillId="113" borderId="0" applyNumberFormat="0" applyProtection="0">
      <alignment horizontal="left" vertical="center" indent="1"/>
    </xf>
    <xf numFmtId="4" fontId="93" fillId="113" borderId="0" applyNumberFormat="0" applyProtection="0">
      <alignment horizontal="left" vertical="center" indent="1"/>
    </xf>
    <xf numFmtId="4" fontId="22" fillId="52" borderId="27" applyNumberFormat="0" applyProtection="0">
      <alignment horizontal="left" vertical="center" indent="1"/>
    </xf>
    <xf numFmtId="0" fontId="6" fillId="35" borderId="26" applyNumberFormat="0" applyProtection="0">
      <alignment horizontal="left" vertical="center" indent="1"/>
    </xf>
    <xf numFmtId="0" fontId="6" fillId="35" borderId="26" applyNumberFormat="0" applyProtection="0">
      <alignment horizontal="left" vertical="center" indent="1"/>
    </xf>
    <xf numFmtId="0" fontId="22" fillId="63" borderId="12" applyNumberFormat="0" applyProtection="0">
      <alignment horizontal="left" vertical="center" indent="1"/>
    </xf>
    <xf numFmtId="0" fontId="22" fillId="63" borderId="12" applyNumberFormat="0" applyProtection="0">
      <alignment horizontal="left" vertical="center" indent="1"/>
    </xf>
    <xf numFmtId="0" fontId="22" fillId="63" borderId="12" applyNumberFormat="0" applyProtection="0">
      <alignment horizontal="left" vertical="center" indent="1"/>
    </xf>
    <xf numFmtId="0" fontId="6" fillId="35" borderId="26" applyNumberFormat="0" applyProtection="0">
      <alignment horizontal="left" vertical="top" indent="1"/>
    </xf>
    <xf numFmtId="0" fontId="6" fillId="35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75" fillId="66" borderId="26" applyNumberFormat="0" applyProtection="0">
      <alignment horizontal="left" vertical="top" indent="1"/>
    </xf>
    <xf numFmtId="0" fontId="6" fillId="113" borderId="26" applyNumberFormat="0" applyProtection="0">
      <alignment horizontal="left" vertical="center" indent="1"/>
    </xf>
    <xf numFmtId="0" fontId="6" fillId="113" borderId="26" applyNumberFormat="0" applyProtection="0">
      <alignment horizontal="left" vertical="center" indent="1"/>
    </xf>
    <xf numFmtId="0" fontId="22" fillId="114" borderId="12" applyNumberFormat="0" applyProtection="0">
      <alignment horizontal="left" vertical="center" indent="1"/>
    </xf>
    <xf numFmtId="0" fontId="22" fillId="114" borderId="12" applyNumberFormat="0" applyProtection="0">
      <alignment horizontal="left" vertical="center" indent="1"/>
    </xf>
    <xf numFmtId="0" fontId="22" fillId="114" borderId="12" applyNumberFormat="0" applyProtection="0">
      <alignment horizontal="left" vertical="center" indent="1"/>
    </xf>
    <xf numFmtId="0" fontId="6" fillId="113" borderId="26" applyNumberFormat="0" applyProtection="0">
      <alignment horizontal="left" vertical="top" indent="1"/>
    </xf>
    <xf numFmtId="0" fontId="6" fillId="113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75" fillId="52" borderId="26" applyNumberFormat="0" applyProtection="0">
      <alignment horizontal="left" vertical="top" indent="1"/>
    </xf>
    <xf numFmtId="0" fontId="6" fillId="115" borderId="26" applyNumberFormat="0" applyProtection="0">
      <alignment horizontal="left" vertical="center" indent="1"/>
    </xf>
    <xf numFmtId="0" fontId="6" fillId="115" borderId="26" applyNumberFormat="0" applyProtection="0">
      <alignment horizontal="left" vertical="center" indent="1"/>
    </xf>
    <xf numFmtId="0" fontId="22" fillId="55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center" indent="1"/>
    </xf>
    <xf numFmtId="0" fontId="6" fillId="115" borderId="26" applyNumberFormat="0" applyProtection="0">
      <alignment horizontal="left" vertical="top" indent="1"/>
    </xf>
    <xf numFmtId="0" fontId="6" fillId="11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75" fillId="55" borderId="26" applyNumberFormat="0" applyProtection="0">
      <alignment horizontal="left" vertical="top" indent="1"/>
    </xf>
    <xf numFmtId="0" fontId="6" fillId="116" borderId="26" applyNumberFormat="0" applyProtection="0">
      <alignment horizontal="left" vertical="center" indent="1"/>
    </xf>
    <xf numFmtId="0" fontId="6" fillId="116" borderId="26" applyNumberFormat="0" applyProtection="0">
      <alignment horizontal="left" vertical="center" indent="1"/>
    </xf>
    <xf numFmtId="0" fontId="22" fillId="51" borderId="12" applyNumberFormat="0" applyProtection="0">
      <alignment horizontal="left" vertical="center" indent="1"/>
    </xf>
    <xf numFmtId="0" fontId="22" fillId="51" borderId="12" applyNumberFormat="0" applyProtection="0">
      <alignment horizontal="left" vertical="center" indent="1"/>
    </xf>
    <xf numFmtId="0" fontId="22" fillId="51" borderId="12" applyNumberFormat="0" applyProtection="0">
      <alignment horizontal="left" vertical="center" indent="1"/>
    </xf>
    <xf numFmtId="0" fontId="6" fillId="116" borderId="26" applyNumberFormat="0" applyProtection="0">
      <alignment horizontal="left" vertical="top" indent="1"/>
    </xf>
    <xf numFmtId="0" fontId="6" fillId="116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0" fontId="75" fillId="51" borderId="26" applyNumberFormat="0" applyProtection="0">
      <alignment horizontal="left" vertical="top" indent="1"/>
    </xf>
    <xf numFmtId="4" fontId="86" fillId="113" borderId="0" applyNumberFormat="0" applyProtection="0">
      <alignment horizontal="left" vertical="center" indent="1"/>
    </xf>
    <xf numFmtId="4" fontId="90" fillId="117" borderId="12" applyNumberFormat="0" applyProtection="0">
      <alignment horizontal="left" vertical="center" indent="1"/>
    </xf>
    <xf numFmtId="4" fontId="90" fillId="117" borderId="12" applyNumberFormat="0" applyProtection="0">
      <alignment horizontal="left" vertical="center" indent="1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75" fillId="118" borderId="29" applyNumberFormat="0">
      <protection locked="0"/>
    </xf>
    <xf numFmtId="0" fontId="90" fillId="33" borderId="30"/>
    <xf numFmtId="4" fontId="27" fillId="37" borderId="26" applyNumberFormat="0" applyProtection="0">
      <alignment vertical="center"/>
    </xf>
    <xf numFmtId="4" fontId="94" fillId="105" borderId="26" applyNumberFormat="0" applyProtection="0">
      <alignment vertical="center"/>
    </xf>
    <xf numFmtId="4" fontId="94" fillId="105" borderId="26" applyNumberFormat="0" applyProtection="0">
      <alignment vertical="center"/>
    </xf>
    <xf numFmtId="4" fontId="27" fillId="37" borderId="26" applyNumberFormat="0" applyProtection="0">
      <alignment vertical="center"/>
    </xf>
    <xf numFmtId="4" fontId="94" fillId="105" borderId="26" applyNumberFormat="0" applyProtection="0">
      <alignment vertical="center"/>
    </xf>
    <xf numFmtId="4" fontId="95" fillId="37" borderId="26" applyNumberFormat="0" applyProtection="0">
      <alignment vertical="center"/>
    </xf>
    <xf numFmtId="4" fontId="96" fillId="0" borderId="10" applyNumberFormat="0" applyProtection="0">
      <alignment vertical="center"/>
    </xf>
    <xf numFmtId="4" fontId="96" fillId="0" borderId="10" applyNumberFormat="0" applyProtection="0">
      <alignment vertical="center"/>
    </xf>
    <xf numFmtId="4" fontId="95" fillId="37" borderId="26" applyNumberFormat="0" applyProtection="0">
      <alignment vertical="center"/>
    </xf>
    <xf numFmtId="4" fontId="96" fillId="0" borderId="10" applyNumberFormat="0" applyProtection="0">
      <alignment vertical="center"/>
    </xf>
    <xf numFmtId="4" fontId="27" fillId="37" borderId="26" applyNumberFormat="0" applyProtection="0">
      <alignment horizontal="left" vertical="center" indent="1"/>
    </xf>
    <xf numFmtId="4" fontId="94" fillId="63" borderId="26" applyNumberFormat="0" applyProtection="0">
      <alignment horizontal="left" vertical="center" indent="1"/>
    </xf>
    <xf numFmtId="4" fontId="94" fillId="63" borderId="26" applyNumberFormat="0" applyProtection="0">
      <alignment horizontal="left" vertical="center" indent="1"/>
    </xf>
    <xf numFmtId="4" fontId="27" fillId="37" borderId="26" applyNumberFormat="0" applyProtection="0">
      <alignment horizontal="left" vertical="center" indent="1"/>
    </xf>
    <xf numFmtId="4" fontId="94" fillId="63" borderId="26" applyNumberFormat="0" applyProtection="0">
      <alignment horizontal="left" vertical="center" indent="1"/>
    </xf>
    <xf numFmtId="0" fontId="27" fillId="37" borderId="26" applyNumberFormat="0" applyProtection="0">
      <alignment horizontal="left" vertical="top" indent="1"/>
    </xf>
    <xf numFmtId="0" fontId="94" fillId="105" borderId="26" applyNumberFormat="0" applyProtection="0">
      <alignment horizontal="left" vertical="top" indent="1"/>
    </xf>
    <xf numFmtId="0" fontId="94" fillId="105" borderId="26" applyNumberFormat="0" applyProtection="0">
      <alignment horizontal="left" vertical="top" indent="1"/>
    </xf>
    <xf numFmtId="0" fontId="27" fillId="37" borderId="26" applyNumberFormat="0" applyProtection="0">
      <alignment horizontal="left" vertical="top" indent="1"/>
    </xf>
    <xf numFmtId="0" fontId="94" fillId="105" borderId="26" applyNumberFormat="0" applyProtection="0">
      <alignment horizontal="left" vertical="top" indent="1"/>
    </xf>
    <xf numFmtId="4" fontId="27" fillId="51" borderId="26" applyNumberFormat="0" applyProtection="0">
      <alignment horizontal="right" vertical="center"/>
    </xf>
    <xf numFmtId="4" fontId="22" fillId="0" borderId="12" applyNumberFormat="0" applyProtection="0">
      <alignment horizontal="right" vertical="center"/>
    </xf>
    <xf numFmtId="4" fontId="22" fillId="0" borderId="12" applyNumberFormat="0" applyProtection="0">
      <alignment horizontal="right" vertical="center"/>
    </xf>
    <xf numFmtId="4" fontId="95" fillId="51" borderId="26" applyNumberFormat="0" applyProtection="0">
      <alignment horizontal="right" vertical="center"/>
    </xf>
    <xf numFmtId="4" fontId="89" fillId="112" borderId="12" applyNumberFormat="0" applyProtection="0">
      <alignment horizontal="right" vertical="center"/>
    </xf>
    <xf numFmtId="4" fontId="89" fillId="112" borderId="12" applyNumberFormat="0" applyProtection="0">
      <alignment horizontal="right" vertical="center"/>
    </xf>
    <xf numFmtId="4" fontId="95" fillId="51" borderId="26" applyNumberFormat="0" applyProtection="0">
      <alignment horizontal="right" vertical="center"/>
    </xf>
    <xf numFmtId="4" fontId="89" fillId="112" borderId="12" applyNumberFormat="0" applyProtection="0">
      <alignment horizontal="right" vertical="center"/>
    </xf>
    <xf numFmtId="4" fontId="27" fillId="52" borderId="26" applyNumberFormat="0" applyProtection="0">
      <alignment horizontal="left" vertical="center" indent="1"/>
    </xf>
    <xf numFmtId="4" fontId="22" fillId="119" borderId="12" applyNumberFormat="0" applyProtection="0">
      <alignment horizontal="left" vertical="center" indent="1"/>
    </xf>
    <xf numFmtId="4" fontId="22" fillId="119" borderId="12" applyNumberFormat="0" applyProtection="0">
      <alignment horizontal="left" vertical="center" indent="1"/>
    </xf>
    <xf numFmtId="0" fontId="27" fillId="113" borderId="26" applyNumberFormat="0" applyProtection="0">
      <alignment horizontal="left" vertical="top" indent="1"/>
    </xf>
    <xf numFmtId="0" fontId="94" fillId="52" borderId="26" applyNumberFormat="0" applyProtection="0">
      <alignment horizontal="left" vertical="top" indent="1"/>
    </xf>
    <xf numFmtId="4" fontId="97" fillId="120" borderId="0" applyNumberFormat="0" applyProtection="0">
      <alignment horizontal="left" vertical="center" indent="1"/>
    </xf>
    <xf numFmtId="4" fontId="97" fillId="120" borderId="0" applyNumberFormat="0" applyProtection="0">
      <alignment horizontal="left" vertical="center" indent="1"/>
    </xf>
    <xf numFmtId="4" fontId="97" fillId="120" borderId="0" applyNumberFormat="0" applyProtection="0">
      <alignment horizontal="left" vertical="center" indent="1"/>
    </xf>
    <xf numFmtId="4" fontId="97" fillId="120" borderId="0" applyNumberFormat="0" applyProtection="0">
      <alignment horizontal="left" vertical="center" indent="1"/>
    </xf>
    <xf numFmtId="4" fontId="97" fillId="120" borderId="0" applyNumberFormat="0" applyProtection="0">
      <alignment horizontal="left" vertical="center" indent="1"/>
    </xf>
    <xf numFmtId="4" fontId="98" fillId="120" borderId="27" applyNumberFormat="0" applyProtection="0">
      <alignment horizontal="left" vertical="center" indent="1"/>
    </xf>
    <xf numFmtId="0" fontId="96" fillId="0" borderId="10"/>
    <xf numFmtId="4" fontId="99" fillId="51" borderId="26" applyNumberFormat="0" applyProtection="0">
      <alignment horizontal="right" vertical="center"/>
    </xf>
    <xf numFmtId="4" fontId="96" fillId="0" borderId="10" applyNumberFormat="0" applyProtection="0">
      <alignment horizontal="right" vertical="center"/>
    </xf>
    <xf numFmtId="4" fontId="96" fillId="0" borderId="10" applyNumberFormat="0" applyProtection="0">
      <alignment horizontal="right" vertical="center"/>
    </xf>
    <xf numFmtId="4" fontId="99" fillId="51" borderId="26" applyNumberFormat="0" applyProtection="0">
      <alignment horizontal="right" vertical="center"/>
    </xf>
    <xf numFmtId="4" fontId="96" fillId="0" borderId="10" applyNumberFormat="0" applyProtection="0">
      <alignment horizontal="right" vertical="center"/>
    </xf>
    <xf numFmtId="0" fontId="100" fillId="0" borderId="0" applyNumberFormat="0" applyFill="0" applyBorder="0" applyAlignment="0" applyProtection="0"/>
    <xf numFmtId="0" fontId="101" fillId="0" borderId="9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9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2" fillId="0" borderId="0"/>
    <xf numFmtId="0" fontId="6" fillId="0" borderId="0" applyNumberFormat="0"/>
    <xf numFmtId="0" fontId="6" fillId="0" borderId="0" applyNumberForma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31">
      <protection locked="0"/>
    </xf>
    <xf numFmtId="0" fontId="6" fillId="97" borderId="32" applyNumberFormat="0" applyFont="0" applyBorder="0" applyAlignment="0" applyProtection="0"/>
    <xf numFmtId="0" fontId="105" fillId="0" borderId="0"/>
    <xf numFmtId="0" fontId="106" fillId="5" borderId="4" applyNumberFormat="0" applyAlignment="0" applyProtection="0"/>
    <xf numFmtId="0" fontId="107" fillId="44" borderId="33" applyNumberFormat="0" applyAlignment="0" applyProtection="0"/>
    <xf numFmtId="0" fontId="107" fillId="50" borderId="33" applyNumberFormat="0" applyAlignment="0" applyProtection="0"/>
    <xf numFmtId="0" fontId="107" fillId="44" borderId="33" applyNumberFormat="0" applyAlignment="0" applyProtection="0"/>
    <xf numFmtId="0" fontId="107" fillId="44" borderId="33" applyNumberFormat="0" applyAlignment="0" applyProtection="0"/>
    <xf numFmtId="0" fontId="107" fillId="44" borderId="33" applyNumberFormat="0" applyAlignment="0" applyProtection="0"/>
    <xf numFmtId="0" fontId="108" fillId="6" borderId="4" applyNumberFormat="0" applyAlignment="0" applyProtection="0"/>
    <xf numFmtId="0" fontId="109" fillId="63" borderId="33" applyNumberFormat="0" applyAlignment="0" applyProtection="0"/>
    <xf numFmtId="0" fontId="109" fillId="121" borderId="33" applyNumberFormat="0" applyAlignment="0" applyProtection="0"/>
    <xf numFmtId="0" fontId="109" fillId="63" borderId="33" applyNumberFormat="0" applyAlignment="0" applyProtection="0"/>
    <xf numFmtId="0" fontId="109" fillId="63" borderId="33" applyNumberFormat="0" applyAlignment="0" applyProtection="0"/>
    <xf numFmtId="0" fontId="109" fillId="63" borderId="33" applyNumberFormat="0" applyAlignment="0" applyProtection="0"/>
    <xf numFmtId="0" fontId="110" fillId="6" borderId="5" applyNumberFormat="0" applyAlignment="0" applyProtection="0"/>
    <xf numFmtId="0" fontId="111" fillId="63" borderId="23" applyNumberFormat="0" applyAlignment="0" applyProtection="0"/>
    <xf numFmtId="0" fontId="111" fillId="121" borderId="23" applyNumberFormat="0" applyAlignment="0" applyProtection="0"/>
    <xf numFmtId="0" fontId="111" fillId="63" borderId="23" applyNumberFormat="0" applyAlignment="0" applyProtection="0"/>
    <xf numFmtId="0" fontId="111" fillId="63" borderId="23" applyNumberFormat="0" applyAlignment="0" applyProtection="0"/>
    <xf numFmtId="0" fontId="111" fillId="63" borderId="23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0" fontId="118" fillId="0" borderId="0">
      <alignment horizontal="right"/>
    </xf>
    <xf numFmtId="0" fontId="119" fillId="3" borderId="0" applyNumberFormat="0" applyBorder="0" applyAlignment="0" applyProtection="0"/>
    <xf numFmtId="0" fontId="55" fillId="40" borderId="0" applyNumberFormat="0" applyBorder="0" applyAlignment="0" applyProtection="0"/>
    <xf numFmtId="0" fontId="55" fillId="46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8" fillId="122" borderId="0" applyNumberFormat="0" applyBorder="0" applyAlignment="0" applyProtection="0"/>
    <xf numFmtId="0" fontId="28" fillId="109" borderId="0" applyNumberFormat="0" applyBorder="0" applyAlignment="0" applyProtection="0"/>
    <xf numFmtId="0" fontId="28" fillId="64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110" borderId="0" applyNumberFormat="0" applyBorder="0" applyAlignment="0" applyProtection="0"/>
    <xf numFmtId="0" fontId="29" fillId="9" borderId="0" applyNumberFormat="0" applyBorder="0" applyAlignment="0" applyProtection="0"/>
    <xf numFmtId="0" fontId="28" fillId="122" borderId="0" applyNumberFormat="0" applyBorder="0" applyAlignment="0" applyProtection="0"/>
    <xf numFmtId="0" fontId="28" fillId="123" borderId="0" applyNumberFormat="0" applyBorder="0" applyAlignment="0" applyProtection="0"/>
    <xf numFmtId="0" fontId="28" fillId="122" borderId="0" applyNumberFormat="0" applyBorder="0" applyAlignment="0" applyProtection="0"/>
    <xf numFmtId="0" fontId="28" fillId="122" borderId="0" applyNumberFormat="0" applyBorder="0" applyAlignment="0" applyProtection="0"/>
    <xf numFmtId="0" fontId="28" fillId="122" borderId="0" applyNumberFormat="0" applyBorder="0" applyAlignment="0" applyProtection="0"/>
    <xf numFmtId="0" fontId="29" fillId="13" borderId="0" applyNumberFormat="0" applyBorder="0" applyAlignment="0" applyProtection="0"/>
    <xf numFmtId="0" fontId="28" fillId="109" borderId="0" applyNumberFormat="0" applyBorder="0" applyAlignment="0" applyProtection="0"/>
    <xf numFmtId="0" fontId="28" fillId="124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29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12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9" fillId="21" borderId="0" applyNumberFormat="0" applyBorder="0" applyAlignment="0" applyProtection="0"/>
    <xf numFmtId="0" fontId="28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25" borderId="0" applyNumberFormat="0" applyBorder="0" applyAlignment="0" applyProtection="0"/>
    <xf numFmtId="0" fontId="28" fillId="69" borderId="0" applyNumberFormat="0" applyBorder="0" applyAlignment="0" applyProtection="0"/>
    <xf numFmtId="0" fontId="28" fillId="73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29" borderId="0" applyNumberFormat="0" applyBorder="0" applyAlignment="0" applyProtection="0"/>
    <xf numFmtId="0" fontId="28" fillId="110" borderId="0" applyNumberFormat="0" applyBorder="0" applyAlignment="0" applyProtection="0"/>
    <xf numFmtId="0" fontId="28" fillId="126" borderId="0" applyNumberFormat="0" applyBorder="0" applyAlignment="0" applyProtection="0"/>
    <xf numFmtId="0" fontId="28" fillId="110" borderId="0" applyNumberFormat="0" applyBorder="0" applyAlignment="0" applyProtection="0"/>
    <xf numFmtId="0" fontId="28" fillId="110" borderId="0" applyNumberFormat="0" applyBorder="0" applyAlignment="0" applyProtection="0"/>
    <xf numFmtId="0" fontId="28" fillId="110" borderId="0" applyNumberFormat="0" applyBorder="0" applyAlignment="0" applyProtection="0"/>
    <xf numFmtId="0" fontId="120" fillId="0" borderId="0" applyProtection="0"/>
    <xf numFmtId="191" fontId="120" fillId="0" borderId="0" applyProtection="0"/>
    <xf numFmtId="0" fontId="121" fillId="0" borderId="0" applyProtection="0"/>
    <xf numFmtId="0" fontId="122" fillId="0" borderId="0" applyProtection="0"/>
    <xf numFmtId="0" fontId="120" fillId="0" borderId="31" applyProtection="0"/>
    <xf numFmtId="0" fontId="120" fillId="0" borderId="0"/>
    <xf numFmtId="10" fontId="120" fillId="0" borderId="0" applyProtection="0"/>
    <xf numFmtId="0" fontId="120" fillId="0" borderId="0"/>
    <xf numFmtId="2" fontId="120" fillId="0" borderId="0" applyProtection="0"/>
    <xf numFmtId="4" fontId="120" fillId="0" borderId="0" applyProtection="0"/>
    <xf numFmtId="0" fontId="4" fillId="0" borderId="0"/>
    <xf numFmtId="0" fontId="6" fillId="0" borderId="0"/>
    <xf numFmtId="0" fontId="4" fillId="0" borderId="0"/>
    <xf numFmtId="0" fontId="124" fillId="0" borderId="0">
      <protection locked="0"/>
    </xf>
    <xf numFmtId="0" fontId="124" fillId="0" borderId="0">
      <protection locked="0"/>
    </xf>
    <xf numFmtId="4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1" fillId="0" borderId="0"/>
  </cellStyleXfs>
  <cellXfs count="330">
    <xf numFmtId="0" fontId="0" fillId="0" borderId="0" xfId="0"/>
    <xf numFmtId="0" fontId="123" fillId="0" borderId="0" xfId="38929" applyFont="1"/>
    <xf numFmtId="0" fontId="5" fillId="0" borderId="0" xfId="38929" applyFont="1" applyAlignment="1">
      <alignment horizontal="right"/>
    </xf>
    <xf numFmtId="0" fontId="5" fillId="0" borderId="0" xfId="38929" applyFont="1" applyBorder="1" applyAlignment="1">
      <alignment horizontal="right"/>
    </xf>
    <xf numFmtId="0" fontId="5" fillId="0" borderId="0" xfId="38929" applyFont="1"/>
    <xf numFmtId="0" fontId="123" fillId="0" borderId="0" xfId="38929" applyFont="1" applyBorder="1"/>
    <xf numFmtId="0" fontId="5" fillId="0" borderId="0" xfId="38929" applyFont="1" applyBorder="1"/>
    <xf numFmtId="0" fontId="5" fillId="0" borderId="0" xfId="38929" applyFont="1" applyBorder="1" applyAlignment="1">
      <alignment wrapText="1"/>
    </xf>
    <xf numFmtId="0" fontId="5" fillId="0" borderId="0" xfId="38930" applyFont="1" applyBorder="1" applyAlignment="1">
      <alignment horizontal="center" wrapText="1"/>
    </xf>
    <xf numFmtId="0" fontId="5" fillId="0" borderId="10" xfId="38929" applyFont="1" applyBorder="1" applyAlignment="1">
      <alignment horizontal="center" wrapText="1"/>
    </xf>
    <xf numFmtId="0" fontId="5" fillId="0" borderId="41" xfId="38929" applyFont="1" applyBorder="1" applyAlignment="1">
      <alignment horizontal="center"/>
    </xf>
    <xf numFmtId="0" fontId="5" fillId="0" borderId="10" xfId="38929" applyFont="1" applyBorder="1" applyAlignment="1">
      <alignment horizontal="center"/>
    </xf>
    <xf numFmtId="0" fontId="5" fillId="0" borderId="0" xfId="38929" applyFont="1" applyBorder="1" applyAlignment="1">
      <alignment horizontal="center"/>
    </xf>
    <xf numFmtId="0" fontId="5" fillId="0" borderId="37" xfId="38929" applyFont="1" applyBorder="1"/>
    <xf numFmtId="3" fontId="5" fillId="0" borderId="44" xfId="38929" applyNumberFormat="1" applyFont="1" applyBorder="1"/>
    <xf numFmtId="3" fontId="5" fillId="0" borderId="44" xfId="38931" applyNumberFormat="1" applyFont="1" applyBorder="1"/>
    <xf numFmtId="4" fontId="5" fillId="0" borderId="44" xfId="38931" applyNumberFormat="1" applyFont="1" applyBorder="1"/>
    <xf numFmtId="4" fontId="5" fillId="0" borderId="43" xfId="38931" applyNumberFormat="1" applyFont="1" applyBorder="1"/>
    <xf numFmtId="4" fontId="5" fillId="0" borderId="0" xfId="38931" applyNumberFormat="1" applyFont="1" applyBorder="1"/>
    <xf numFmtId="4" fontId="5" fillId="0" borderId="37" xfId="38931" applyNumberFormat="1" applyFont="1" applyBorder="1"/>
    <xf numFmtId="0" fontId="5" fillId="0" borderId="10" xfId="38929" applyFont="1" applyBorder="1"/>
    <xf numFmtId="3" fontId="5" fillId="0" borderId="34" xfId="38929" applyNumberFormat="1" applyFont="1" applyBorder="1"/>
    <xf numFmtId="3" fontId="5" fillId="0" borderId="10" xfId="38931" applyNumberFormat="1" applyFont="1" applyBorder="1"/>
    <xf numFmtId="4" fontId="5" fillId="0" borderId="10" xfId="38931" applyNumberFormat="1" applyFont="1" applyBorder="1"/>
    <xf numFmtId="3" fontId="5" fillId="0" borderId="10" xfId="38929" applyNumberFormat="1" applyFont="1" applyBorder="1"/>
    <xf numFmtId="4" fontId="5" fillId="0" borderId="34" xfId="38931" applyNumberFormat="1" applyFont="1" applyBorder="1"/>
    <xf numFmtId="3" fontId="5" fillId="0" borderId="0" xfId="38929" applyNumberFormat="1" applyFont="1"/>
    <xf numFmtId="4" fontId="5" fillId="0" borderId="0" xfId="38934" applyFont="1" applyAlignment="1"/>
    <xf numFmtId="4" fontId="5" fillId="0" borderId="0" xfId="38934" applyFont="1" applyAlignment="1">
      <alignment horizontal="left"/>
    </xf>
    <xf numFmtId="4" fontId="5" fillId="0" borderId="0" xfId="38934" applyFont="1" applyFill="1" applyAlignment="1">
      <alignment horizontal="left"/>
    </xf>
    <xf numFmtId="4" fontId="5" fillId="0" borderId="0" xfId="38934" applyFont="1"/>
    <xf numFmtId="0" fontId="5" fillId="0" borderId="0" xfId="930" applyFont="1"/>
    <xf numFmtId="4" fontId="123" fillId="0" borderId="0" xfId="38934" applyFont="1" applyBorder="1" applyAlignment="1">
      <alignment horizontal="left"/>
    </xf>
    <xf numFmtId="4" fontId="123" fillId="0" borderId="0" xfId="38934" applyFont="1" applyBorder="1"/>
    <xf numFmtId="4" fontId="5" fillId="0" borderId="0" xfId="38934" applyFont="1" applyFill="1" applyAlignment="1">
      <alignment horizontal="center"/>
    </xf>
    <xf numFmtId="4" fontId="5" fillId="0" borderId="0" xfId="38934" applyFont="1" applyAlignment="1">
      <alignment horizontal="center"/>
    </xf>
    <xf numFmtId="4" fontId="5" fillId="0" borderId="0" xfId="38934" applyFont="1" applyBorder="1" applyAlignment="1">
      <alignment horizontal="right"/>
    </xf>
    <xf numFmtId="1" fontId="5" fillId="0" borderId="40" xfId="38934" quotePrefix="1" applyNumberFormat="1" applyFont="1" applyBorder="1" applyAlignment="1">
      <alignment horizontal="center" wrapText="1"/>
    </xf>
    <xf numFmtId="4" fontId="5" fillId="0" borderId="10" xfId="38934" applyFont="1" applyBorder="1" applyAlignment="1">
      <alignment horizontal="center"/>
    </xf>
    <xf numFmtId="3" fontId="5" fillId="0" borderId="10" xfId="38934" applyNumberFormat="1" applyFont="1" applyBorder="1" applyAlignment="1">
      <alignment horizontal="center"/>
    </xf>
    <xf numFmtId="3" fontId="5" fillId="0" borderId="10" xfId="38934" applyNumberFormat="1" applyFont="1" applyFill="1" applyBorder="1" applyAlignment="1">
      <alignment horizontal="center"/>
    </xf>
    <xf numFmtId="0" fontId="5" fillId="0" borderId="10" xfId="38935" applyFont="1" applyBorder="1" applyAlignment="1">
      <alignment horizontal="center"/>
    </xf>
    <xf numFmtId="0" fontId="5" fillId="0" borderId="10" xfId="930" applyFont="1" applyBorder="1" applyAlignment="1">
      <alignment horizontal="center"/>
    </xf>
    <xf numFmtId="4" fontId="5" fillId="0" borderId="37" xfId="38934" applyFont="1" applyBorder="1" applyAlignment="1">
      <alignment horizontal="left"/>
    </xf>
    <xf numFmtId="3" fontId="5" fillId="0" borderId="37" xfId="38936" applyNumberFormat="1" applyFont="1" applyBorder="1"/>
    <xf numFmtId="3" fontId="5" fillId="0" borderId="0" xfId="38937" applyNumberFormat="1" applyFont="1"/>
    <xf numFmtId="3" fontId="5" fillId="0" borderId="0" xfId="930" applyNumberFormat="1" applyFont="1"/>
    <xf numFmtId="3" fontId="5" fillId="0" borderId="37" xfId="38934" applyNumberFormat="1" applyFont="1" applyBorder="1" applyAlignment="1">
      <alignment horizontal="right"/>
    </xf>
    <xf numFmtId="4" fontId="5" fillId="0" borderId="10" xfId="38934" applyFont="1" applyBorder="1" applyAlignment="1">
      <alignment horizontal="left"/>
    </xf>
    <xf numFmtId="3" fontId="5" fillId="0" borderId="10" xfId="38936" applyNumberFormat="1" applyFont="1" applyBorder="1"/>
    <xf numFmtId="4" fontId="5" fillId="0" borderId="40" xfId="38934" applyFont="1" applyBorder="1" applyAlignment="1">
      <alignment horizontal="left" wrapText="1"/>
    </xf>
    <xf numFmtId="3" fontId="5" fillId="0" borderId="40" xfId="38936" applyNumberFormat="1" applyFont="1" applyBorder="1"/>
    <xf numFmtId="3" fontId="5" fillId="0" borderId="40" xfId="38934" applyNumberFormat="1" applyFont="1" applyBorder="1"/>
    <xf numFmtId="4" fontId="123" fillId="0" borderId="10" xfId="38931" applyNumberFormat="1" applyFont="1" applyBorder="1" applyAlignment="1">
      <alignment horizontal="center"/>
    </xf>
    <xf numFmtId="4" fontId="5" fillId="0" borderId="40" xfId="38934" applyFont="1" applyBorder="1"/>
    <xf numFmtId="3" fontId="5" fillId="0" borderId="10" xfId="930" applyNumberFormat="1" applyFont="1" applyBorder="1"/>
    <xf numFmtId="4" fontId="125" fillId="0" borderId="0" xfId="38934" applyFont="1"/>
    <xf numFmtId="4" fontId="125" fillId="0" borderId="0" xfId="38934" applyFont="1" applyFill="1"/>
    <xf numFmtId="4" fontId="125" fillId="0" borderId="0" xfId="38934" applyFont="1" applyAlignment="1">
      <alignment horizontal="right"/>
    </xf>
    <xf numFmtId="0" fontId="125" fillId="0" borderId="0" xfId="930" applyFont="1"/>
    <xf numFmtId="4" fontId="125" fillId="0" borderId="0" xfId="38934" applyFont="1" applyAlignment="1"/>
    <xf numFmtId="4" fontId="125" fillId="0" borderId="0" xfId="38934" applyFont="1" applyFill="1" applyAlignment="1"/>
    <xf numFmtId="4" fontId="125" fillId="0" borderId="0" xfId="38934" applyFont="1" applyAlignment="1">
      <alignment horizontal="left"/>
    </xf>
    <xf numFmtId="4" fontId="125" fillId="0" borderId="0" xfId="38934" applyFont="1" applyFill="1" applyAlignment="1">
      <alignment horizontal="left"/>
    </xf>
    <xf numFmtId="0" fontId="125" fillId="0" borderId="0" xfId="38929" applyFont="1"/>
    <xf numFmtId="4" fontId="126" fillId="0" borderId="0" xfId="38934" applyFont="1" applyBorder="1" applyAlignment="1">
      <alignment horizontal="left"/>
    </xf>
    <xf numFmtId="4" fontId="126" fillId="0" borderId="0" xfId="38934" applyFont="1" applyBorder="1"/>
    <xf numFmtId="4" fontId="125" fillId="0" borderId="0" xfId="38934" applyFont="1" applyFill="1" applyAlignment="1">
      <alignment horizontal="center"/>
    </xf>
    <xf numFmtId="4" fontId="125" fillId="0" borderId="0" xfId="38934" applyFont="1" applyAlignment="1">
      <alignment horizontal="center"/>
    </xf>
    <xf numFmtId="4" fontId="125" fillId="0" borderId="0" xfId="38934" applyFont="1" applyBorder="1" applyAlignment="1">
      <alignment horizontal="right"/>
    </xf>
    <xf numFmtId="1" fontId="125" fillId="0" borderId="40" xfId="38934" quotePrefix="1" applyNumberFormat="1" applyFont="1" applyBorder="1" applyAlignment="1">
      <alignment horizontal="center" wrapText="1"/>
    </xf>
    <xf numFmtId="4" fontId="125" fillId="0" borderId="10" xfId="38934" applyFont="1" applyBorder="1" applyAlignment="1">
      <alignment horizontal="center"/>
    </xf>
    <xf numFmtId="3" fontId="125" fillId="0" borderId="10" xfId="38934" applyNumberFormat="1" applyFont="1" applyBorder="1" applyAlignment="1">
      <alignment horizontal="center"/>
    </xf>
    <xf numFmtId="3" fontId="125" fillId="0" borderId="10" xfId="38934" applyNumberFormat="1" applyFont="1" applyFill="1" applyBorder="1" applyAlignment="1">
      <alignment horizontal="center"/>
    </xf>
    <xf numFmtId="0" fontId="125" fillId="0" borderId="10" xfId="38935" applyFont="1" applyBorder="1" applyAlignment="1">
      <alignment horizontal="center"/>
    </xf>
    <xf numFmtId="0" fontId="125" fillId="0" borderId="10" xfId="930" applyFont="1" applyBorder="1" applyAlignment="1">
      <alignment horizontal="center"/>
    </xf>
    <xf numFmtId="4" fontId="125" fillId="0" borderId="37" xfId="38934" applyFont="1" applyBorder="1" applyAlignment="1">
      <alignment horizontal="left"/>
    </xf>
    <xf numFmtId="3" fontId="125" fillId="0" borderId="37" xfId="38936" applyNumberFormat="1" applyFont="1" applyBorder="1"/>
    <xf numFmtId="3" fontId="125" fillId="0" borderId="0" xfId="38937" applyNumberFormat="1" applyFont="1"/>
    <xf numFmtId="3" fontId="125" fillId="0" borderId="0" xfId="930" applyNumberFormat="1" applyFont="1"/>
    <xf numFmtId="3" fontId="125" fillId="0" borderId="44" xfId="38929" applyNumberFormat="1" applyFont="1" applyBorder="1"/>
    <xf numFmtId="3" fontId="125" fillId="0" borderId="44" xfId="38931" applyNumberFormat="1" applyFont="1" applyBorder="1"/>
    <xf numFmtId="4" fontId="125" fillId="0" borderId="44" xfId="38931" applyNumberFormat="1" applyFont="1" applyBorder="1"/>
    <xf numFmtId="4" fontId="125" fillId="0" borderId="43" xfId="38931" applyNumberFormat="1" applyFont="1" applyBorder="1"/>
    <xf numFmtId="3" fontId="125" fillId="0" borderId="37" xfId="38934" applyNumberFormat="1" applyFont="1" applyBorder="1" applyAlignment="1">
      <alignment horizontal="right"/>
    </xf>
    <xf numFmtId="4" fontId="125" fillId="0" borderId="37" xfId="38931" applyNumberFormat="1" applyFont="1" applyBorder="1"/>
    <xf numFmtId="4" fontId="125" fillId="0" borderId="10" xfId="38934" applyFont="1" applyBorder="1" applyAlignment="1">
      <alignment horizontal="left"/>
    </xf>
    <xf numFmtId="3" fontId="125" fillId="0" borderId="10" xfId="38936" applyNumberFormat="1" applyFont="1" applyBorder="1"/>
    <xf numFmtId="3" fontId="125" fillId="0" borderId="10" xfId="38929" applyNumberFormat="1" applyFont="1" applyBorder="1"/>
    <xf numFmtId="3" fontId="125" fillId="0" borderId="10" xfId="38931" applyNumberFormat="1" applyFont="1" applyBorder="1"/>
    <xf numFmtId="4" fontId="125" fillId="0" borderId="10" xfId="38931" applyNumberFormat="1" applyFont="1" applyBorder="1"/>
    <xf numFmtId="4" fontId="125" fillId="0" borderId="40" xfId="38934" applyFont="1" applyBorder="1" applyAlignment="1">
      <alignment horizontal="left" wrapText="1"/>
    </xf>
    <xf numFmtId="3" fontId="125" fillId="0" borderId="40" xfId="38936" applyNumberFormat="1" applyFont="1" applyBorder="1"/>
    <xf numFmtId="4" fontId="125" fillId="0" borderId="40" xfId="38934" applyFont="1" applyBorder="1" applyAlignment="1">
      <alignment wrapText="1"/>
    </xf>
    <xf numFmtId="4" fontId="125" fillId="0" borderId="40" xfId="38934" applyFont="1" applyBorder="1"/>
    <xf numFmtId="3" fontId="125" fillId="0" borderId="40" xfId="38934" applyNumberFormat="1" applyFont="1" applyBorder="1"/>
    <xf numFmtId="0" fontId="125" fillId="0" borderId="0" xfId="38935" applyFont="1"/>
    <xf numFmtId="0" fontId="125" fillId="0" borderId="0" xfId="38935" applyFont="1" applyFill="1"/>
    <xf numFmtId="0" fontId="5" fillId="0" borderId="43" xfId="38930" applyFont="1" applyBorder="1" applyAlignment="1">
      <alignment horizontal="center" wrapText="1"/>
    </xf>
    <xf numFmtId="4" fontId="5" fillId="0" borderId="0" xfId="38934" applyFont="1" applyFill="1"/>
    <xf numFmtId="4" fontId="5" fillId="0" borderId="0" xfId="38934" applyFont="1" applyAlignment="1">
      <alignment horizontal="right"/>
    </xf>
    <xf numFmtId="0" fontId="5" fillId="0" borderId="0" xfId="987" applyFont="1"/>
    <xf numFmtId="4" fontId="5" fillId="0" borderId="0" xfId="38934" applyFont="1" applyFill="1" applyAlignment="1"/>
    <xf numFmtId="0" fontId="5" fillId="0" borderId="40" xfId="38934" quotePrefix="1" applyNumberFormat="1" applyFont="1" applyBorder="1" applyAlignment="1">
      <alignment horizontal="center" wrapText="1"/>
    </xf>
    <xf numFmtId="0" fontId="5" fillId="0" borderId="10" xfId="987" applyFont="1" applyBorder="1" applyAlignment="1">
      <alignment horizontal="center"/>
    </xf>
    <xf numFmtId="3" fontId="5" fillId="0" borderId="0" xfId="987" applyNumberFormat="1" applyFont="1"/>
    <xf numFmtId="3" fontId="5" fillId="0" borderId="10" xfId="989" applyNumberFormat="1" applyFont="1" applyFill="1" applyBorder="1"/>
    <xf numFmtId="0" fontId="5" fillId="0" borderId="0" xfId="38935" applyFont="1"/>
    <xf numFmtId="0" fontId="5" fillId="0" borderId="0" xfId="38935" applyFont="1" applyFill="1"/>
    <xf numFmtId="0" fontId="5" fillId="0" borderId="43" xfId="38930" applyFont="1" applyBorder="1" applyAlignment="1">
      <alignment horizontal="center" wrapText="1"/>
    </xf>
    <xf numFmtId="0" fontId="5" fillId="0" borderId="40" xfId="38930" applyFont="1" applyBorder="1" applyAlignment="1">
      <alignment horizontal="center" wrapText="1"/>
    </xf>
    <xf numFmtId="4" fontId="5" fillId="0" borderId="0" xfId="38934" applyFont="1" applyAlignment="1">
      <alignment horizontal="left"/>
    </xf>
    <xf numFmtId="4" fontId="5" fillId="0" borderId="39" xfId="38934" applyFont="1" applyBorder="1" applyAlignment="1">
      <alignment horizontal="center"/>
    </xf>
    <xf numFmtId="4" fontId="5" fillId="0" borderId="42" xfId="38934" applyFont="1" applyBorder="1" applyAlignment="1">
      <alignment horizontal="center"/>
    </xf>
    <xf numFmtId="4" fontId="5" fillId="0" borderId="43" xfId="38934" applyFont="1" applyBorder="1" applyAlignment="1">
      <alignment horizontal="center" wrapText="1"/>
    </xf>
    <xf numFmtId="4" fontId="5" fillId="0" borderId="40" xfId="38934" applyFont="1" applyBorder="1" applyAlignment="1">
      <alignment horizontal="center" wrapText="1"/>
    </xf>
    <xf numFmtId="4" fontId="5" fillId="0" borderId="10" xfId="38934" applyFont="1" applyBorder="1" applyAlignment="1">
      <alignment horizontal="center" wrapText="1"/>
    </xf>
    <xf numFmtId="0" fontId="5" fillId="0" borderId="34" xfId="38930" applyFont="1" applyBorder="1" applyAlignment="1">
      <alignment horizontal="center"/>
    </xf>
    <xf numFmtId="0" fontId="5" fillId="0" borderId="36" xfId="38930" applyFont="1" applyBorder="1" applyAlignment="1">
      <alignment horizontal="center"/>
    </xf>
    <xf numFmtId="0" fontId="5" fillId="0" borderId="37" xfId="38930" applyFont="1" applyBorder="1" applyAlignment="1">
      <alignment horizontal="center" wrapText="1"/>
    </xf>
    <xf numFmtId="0" fontId="5" fillId="0" borderId="10" xfId="38930" applyFont="1" applyBorder="1" applyAlignment="1">
      <alignment horizontal="center" wrapText="1"/>
    </xf>
    <xf numFmtId="4" fontId="5" fillId="0" borderId="43" xfId="38934" applyFont="1" applyBorder="1" applyAlignment="1">
      <alignment horizontal="center"/>
    </xf>
    <xf numFmtId="4" fontId="5" fillId="0" borderId="37" xfId="38934" applyFont="1" applyBorder="1" applyAlignment="1">
      <alignment horizontal="center"/>
    </xf>
    <xf numFmtId="4" fontId="5" fillId="0" borderId="40" xfId="38934" applyFont="1" applyBorder="1" applyAlignment="1">
      <alignment horizontal="center"/>
    </xf>
    <xf numFmtId="4" fontId="5" fillId="0" borderId="37" xfId="38934" applyFont="1" applyBorder="1" applyAlignment="1">
      <alignment horizontal="center" wrapText="1"/>
    </xf>
    <xf numFmtId="4" fontId="5" fillId="0" borderId="38" xfId="38934" applyFont="1" applyBorder="1" applyAlignment="1">
      <alignment horizontal="center" wrapText="1"/>
    </xf>
    <xf numFmtId="4" fontId="5" fillId="0" borderId="39" xfId="38934" applyFont="1" applyBorder="1" applyAlignment="1">
      <alignment horizontal="center" wrapText="1"/>
    </xf>
    <xf numFmtId="4" fontId="5" fillId="0" borderId="41" xfId="38934" applyFont="1" applyBorder="1" applyAlignment="1">
      <alignment horizontal="center" wrapText="1"/>
    </xf>
    <xf numFmtId="4" fontId="5" fillId="0" borderId="42" xfId="38934" applyFont="1" applyBorder="1" applyAlignment="1">
      <alignment horizontal="center" wrapText="1"/>
    </xf>
    <xf numFmtId="0" fontId="5" fillId="0" borderId="34" xfId="38929" applyFont="1" applyBorder="1" applyAlignment="1">
      <alignment horizontal="center"/>
    </xf>
    <xf numFmtId="0" fontId="5" fillId="0" borderId="10" xfId="38929" applyFont="1" applyBorder="1" applyAlignment="1">
      <alignment horizontal="center"/>
    </xf>
    <xf numFmtId="0" fontId="5" fillId="0" borderId="34" xfId="38929" applyFont="1" applyBorder="1" applyAlignment="1">
      <alignment horizontal="center" wrapText="1"/>
    </xf>
    <xf numFmtId="0" fontId="5" fillId="0" borderId="35" xfId="38929" applyFont="1" applyBorder="1" applyAlignment="1">
      <alignment horizontal="center" wrapText="1"/>
    </xf>
    <xf numFmtId="0" fontId="5" fillId="0" borderId="36" xfId="38929" applyFont="1" applyBorder="1" applyAlignment="1">
      <alignment horizontal="center" wrapText="1"/>
    </xf>
    <xf numFmtId="0" fontId="5" fillId="0" borderId="37" xfId="38929" applyFont="1" applyBorder="1" applyAlignment="1">
      <alignment horizontal="center" wrapText="1"/>
    </xf>
    <xf numFmtId="0" fontId="5" fillId="0" borderId="40" xfId="38929" applyFont="1" applyBorder="1" applyAlignment="1">
      <alignment horizontal="center" wrapText="1"/>
    </xf>
    <xf numFmtId="0" fontId="5" fillId="0" borderId="38" xfId="38929" applyFont="1" applyBorder="1" applyAlignment="1">
      <alignment horizontal="center" wrapText="1"/>
    </xf>
    <xf numFmtId="0" fontId="5" fillId="0" borderId="39" xfId="38929" applyFont="1" applyBorder="1" applyAlignment="1">
      <alignment horizontal="center" wrapText="1"/>
    </xf>
    <xf numFmtId="0" fontId="5" fillId="0" borderId="41" xfId="38929" applyFont="1" applyBorder="1" applyAlignment="1">
      <alignment horizontal="center" wrapText="1"/>
    </xf>
    <xf numFmtId="0" fontId="5" fillId="0" borderId="42" xfId="38929" applyFont="1" applyBorder="1" applyAlignment="1">
      <alignment horizontal="center" wrapText="1"/>
    </xf>
    <xf numFmtId="0" fontId="5" fillId="0" borderId="40" xfId="38930" applyFont="1" applyBorder="1" applyAlignment="1">
      <alignment horizontal="center"/>
    </xf>
    <xf numFmtId="0" fontId="5" fillId="0" borderId="41" xfId="38930" applyFont="1" applyBorder="1" applyAlignment="1">
      <alignment horizontal="center" wrapText="1"/>
    </xf>
    <xf numFmtId="0" fontId="5" fillId="0" borderId="42" xfId="38930" applyFont="1" applyBorder="1" applyAlignment="1">
      <alignment horizontal="center" wrapText="1"/>
    </xf>
    <xf numFmtId="0" fontId="125" fillId="0" borderId="43" xfId="38930" applyFont="1" applyBorder="1" applyAlignment="1">
      <alignment horizontal="center" wrapText="1"/>
    </xf>
    <xf numFmtId="0" fontId="125" fillId="0" borderId="37" xfId="38930" applyFont="1" applyBorder="1" applyAlignment="1">
      <alignment horizontal="center" wrapText="1"/>
    </xf>
    <xf numFmtId="0" fontId="125" fillId="0" borderId="40" xfId="38930" applyFont="1" applyBorder="1" applyAlignment="1">
      <alignment horizontal="center" wrapText="1"/>
    </xf>
    <xf numFmtId="0" fontId="125" fillId="0" borderId="10" xfId="38930" applyFont="1" applyBorder="1" applyAlignment="1">
      <alignment horizontal="center" wrapText="1"/>
    </xf>
    <xf numFmtId="4" fontId="125" fillId="0" borderId="0" xfId="38934" applyFont="1" applyAlignment="1">
      <alignment horizontal="left"/>
    </xf>
    <xf numFmtId="4" fontId="125" fillId="0" borderId="43" xfId="38934" applyFont="1" applyBorder="1" applyAlignment="1">
      <alignment horizontal="center"/>
    </xf>
    <xf numFmtId="4" fontId="125" fillId="0" borderId="37" xfId="38934" applyFont="1" applyBorder="1" applyAlignment="1">
      <alignment horizontal="center"/>
    </xf>
    <xf numFmtId="4" fontId="125" fillId="0" borderId="40" xfId="38934" applyFont="1" applyBorder="1" applyAlignment="1">
      <alignment horizontal="center"/>
    </xf>
    <xf numFmtId="4" fontId="125" fillId="0" borderId="43" xfId="38934" applyFont="1" applyBorder="1" applyAlignment="1">
      <alignment horizontal="center" wrapText="1"/>
    </xf>
    <xf numFmtId="4" fontId="125" fillId="0" borderId="37" xfId="38934" applyFont="1" applyBorder="1" applyAlignment="1">
      <alignment horizontal="center" wrapText="1"/>
    </xf>
    <xf numFmtId="4" fontId="125" fillId="0" borderId="40" xfId="38934" applyFont="1" applyBorder="1" applyAlignment="1">
      <alignment horizontal="center" wrapText="1"/>
    </xf>
    <xf numFmtId="4" fontId="125" fillId="0" borderId="38" xfId="38934" applyFont="1" applyBorder="1" applyAlignment="1">
      <alignment horizontal="center" wrapText="1"/>
    </xf>
    <xf numFmtId="4" fontId="125" fillId="0" borderId="39" xfId="38934" applyFont="1" applyBorder="1" applyAlignment="1">
      <alignment horizontal="center" wrapText="1"/>
    </xf>
    <xf numFmtId="4" fontId="125" fillId="0" borderId="41" xfId="38934" applyFont="1" applyBorder="1" applyAlignment="1">
      <alignment horizontal="center" wrapText="1"/>
    </xf>
    <xf numFmtId="4" fontId="125" fillId="0" borderId="42" xfId="38934" applyFont="1" applyBorder="1" applyAlignment="1">
      <alignment horizontal="center" wrapText="1"/>
    </xf>
    <xf numFmtId="0" fontId="125" fillId="0" borderId="34" xfId="38930" applyFont="1" applyBorder="1" applyAlignment="1">
      <alignment horizontal="center"/>
    </xf>
    <xf numFmtId="0" fontId="125" fillId="0" borderId="36" xfId="38930" applyFont="1" applyBorder="1" applyAlignment="1">
      <alignment horizontal="center"/>
    </xf>
    <xf numFmtId="0" fontId="4" fillId="0" borderId="0" xfId="989"/>
    <xf numFmtId="0" fontId="79" fillId="0" borderId="0" xfId="989" applyFont="1" applyAlignment="1">
      <alignment horizontal="right"/>
    </xf>
    <xf numFmtId="0" fontId="79" fillId="0" borderId="0" xfId="989" applyFont="1" applyFill="1" applyAlignment="1">
      <alignment horizontal="right"/>
    </xf>
    <xf numFmtId="0" fontId="128" fillId="0" borderId="0" xfId="989" applyFont="1" applyAlignment="1">
      <alignment horizontal="centerContinuous"/>
    </xf>
    <xf numFmtId="0" fontId="115" fillId="0" borderId="0" xfId="989" applyFont="1" applyAlignment="1">
      <alignment horizontal="centerContinuous"/>
    </xf>
    <xf numFmtId="0" fontId="115" fillId="0" borderId="0" xfId="989" applyFont="1" applyFill="1" applyAlignment="1">
      <alignment horizontal="centerContinuous"/>
    </xf>
    <xf numFmtId="0" fontId="4" fillId="0" borderId="0" xfId="989" applyAlignment="1">
      <alignment horizontal="centerContinuous"/>
    </xf>
    <xf numFmtId="0" fontId="129" fillId="0" borderId="0" xfId="989" applyFont="1" applyAlignment="1">
      <alignment horizontal="centerContinuous"/>
    </xf>
    <xf numFmtId="0" fontId="4" fillId="0" borderId="0" xfId="989" applyFill="1" applyAlignment="1">
      <alignment horizontal="centerContinuous"/>
    </xf>
    <xf numFmtId="0" fontId="78" fillId="0" borderId="0" xfId="989" applyFont="1"/>
    <xf numFmtId="0" fontId="78" fillId="0" borderId="0" xfId="989" applyFont="1" applyAlignment="1">
      <alignment horizontal="right"/>
    </xf>
    <xf numFmtId="0" fontId="78" fillId="0" borderId="0" xfId="989" applyFont="1" applyFill="1" applyAlignment="1">
      <alignment horizontal="right"/>
    </xf>
    <xf numFmtId="0" fontId="130" fillId="0" borderId="0" xfId="989" applyFont="1" applyAlignment="1">
      <alignment horizontal="right"/>
    </xf>
    <xf numFmtId="0" fontId="131" fillId="0" borderId="45" xfId="989" applyFont="1" applyBorder="1" applyAlignment="1">
      <alignment horizontal="center"/>
    </xf>
    <xf numFmtId="0" fontId="132" fillId="0" borderId="46" xfId="989" applyFont="1" applyBorder="1" applyAlignment="1">
      <alignment horizontal="centerContinuous"/>
    </xf>
    <xf numFmtId="0" fontId="132" fillId="0" borderId="47" xfId="989" applyFont="1" applyBorder="1" applyAlignment="1">
      <alignment horizontal="centerContinuous"/>
    </xf>
    <xf numFmtId="0" fontId="132" fillId="0" borderId="48" xfId="989" applyFont="1" applyBorder="1" applyAlignment="1">
      <alignment horizontal="centerContinuous"/>
    </xf>
    <xf numFmtId="0" fontId="132" fillId="0" borderId="49" xfId="989" applyFont="1" applyBorder="1" applyAlignment="1">
      <alignment horizontal="center"/>
    </xf>
    <xf numFmtId="0" fontId="132" fillId="0" borderId="49" xfId="989" applyFont="1" applyFill="1" applyBorder="1" applyAlignment="1">
      <alignment horizontal="center"/>
    </xf>
    <xf numFmtId="0" fontId="131" fillId="0" borderId="50" xfId="989" applyFont="1" applyBorder="1" applyAlignment="1">
      <alignment horizontal="center"/>
    </xf>
    <xf numFmtId="0" fontId="132" fillId="0" borderId="51" xfId="989" applyFont="1" applyBorder="1" applyAlignment="1">
      <alignment horizontal="center"/>
    </xf>
    <xf numFmtId="0" fontId="132" fillId="0" borderId="52" xfId="989" applyFont="1" applyBorder="1"/>
    <xf numFmtId="0" fontId="132" fillId="0" borderId="43" xfId="989" applyFont="1" applyBorder="1" applyAlignment="1">
      <alignment horizontal="center"/>
    </xf>
    <xf numFmtId="0" fontId="132" fillId="0" borderId="53" xfId="989" applyFont="1" applyBorder="1" applyAlignment="1"/>
    <xf numFmtId="0" fontId="132" fillId="0" borderId="53" xfId="989" applyFont="1" applyBorder="1"/>
    <xf numFmtId="0" fontId="132" fillId="0" borderId="53" xfId="989" applyFont="1" applyBorder="1" applyAlignment="1">
      <alignment horizontal="center"/>
    </xf>
    <xf numFmtId="0" fontId="132" fillId="0" borderId="53" xfId="989" applyFont="1" applyFill="1" applyBorder="1" applyAlignment="1">
      <alignment horizontal="center"/>
    </xf>
    <xf numFmtId="0" fontId="4" fillId="0" borderId="54" xfId="989" applyBorder="1" applyAlignment="1">
      <alignment horizontal="center"/>
    </xf>
    <xf numFmtId="0" fontId="132" fillId="0" borderId="51" xfId="989" applyFont="1" applyBorder="1"/>
    <xf numFmtId="0" fontId="132" fillId="0" borderId="53" xfId="989" applyFont="1" applyBorder="1" applyAlignment="1">
      <alignment horizontal="left"/>
    </xf>
    <xf numFmtId="0" fontId="132" fillId="0" borderId="54" xfId="989" applyFont="1" applyBorder="1"/>
    <xf numFmtId="17" fontId="131" fillId="0" borderId="53" xfId="989" applyNumberFormat="1" applyFont="1" applyBorder="1" applyAlignment="1">
      <alignment horizontal="center"/>
    </xf>
    <xf numFmtId="0" fontId="130" fillId="0" borderId="53" xfId="989" applyFont="1" applyBorder="1" applyAlignment="1">
      <alignment horizontal="center"/>
    </xf>
    <xf numFmtId="0" fontId="132" fillId="0" borderId="55" xfId="989" applyFont="1" applyBorder="1"/>
    <xf numFmtId="0" fontId="132" fillId="0" borderId="56" xfId="989" applyFont="1" applyBorder="1"/>
    <xf numFmtId="0" fontId="132" fillId="0" borderId="57" xfId="989" applyFont="1" applyBorder="1" applyAlignment="1">
      <alignment horizontal="left"/>
    </xf>
    <xf numFmtId="0" fontId="132" fillId="0" borderId="57" xfId="989" applyFont="1" applyBorder="1"/>
    <xf numFmtId="0" fontId="131" fillId="0" borderId="53" xfId="989" applyFont="1" applyBorder="1" applyAlignment="1">
      <alignment horizontal="center"/>
    </xf>
    <xf numFmtId="49" fontId="131" fillId="0" borderId="53" xfId="989" applyNumberFormat="1" applyFont="1" applyFill="1" applyBorder="1" applyAlignment="1">
      <alignment horizontal="center"/>
    </xf>
    <xf numFmtId="49" fontId="131" fillId="0" borderId="57" xfId="989" applyNumberFormat="1" applyFont="1" applyBorder="1" applyAlignment="1">
      <alignment horizontal="center"/>
    </xf>
    <xf numFmtId="0" fontId="8" fillId="0" borderId="57" xfId="989" applyFont="1" applyBorder="1" applyAlignment="1">
      <alignment horizontal="center"/>
    </xf>
    <xf numFmtId="0" fontId="4" fillId="0" borderId="58" xfId="989" applyBorder="1" applyAlignment="1">
      <alignment horizontal="center"/>
    </xf>
    <xf numFmtId="0" fontId="43" fillId="0" borderId="59" xfId="989" applyFont="1" applyBorder="1" applyAlignment="1">
      <alignment horizontal="center"/>
    </xf>
    <xf numFmtId="0" fontId="43" fillId="0" borderId="60" xfId="989" applyFont="1" applyBorder="1" applyAlignment="1">
      <alignment horizontal="center"/>
    </xf>
    <xf numFmtId="0" fontId="43" fillId="0" borderId="61" xfId="989" applyFont="1" applyBorder="1" applyAlignment="1">
      <alignment horizontal="center"/>
    </xf>
    <xf numFmtId="0" fontId="43" fillId="0" borderId="61" xfId="989" applyFont="1" applyFill="1" applyBorder="1" applyAlignment="1">
      <alignment horizontal="center"/>
    </xf>
    <xf numFmtId="49" fontId="133" fillId="0" borderId="54" xfId="38939" applyNumberFormat="1" applyFont="1" applyBorder="1" applyAlignment="1">
      <alignment horizontal="center"/>
    </xf>
    <xf numFmtId="49" fontId="128" fillId="0" borderId="51" xfId="38939" applyNumberFormat="1" applyFont="1" applyBorder="1" applyAlignment="1">
      <alignment horizontal="center"/>
    </xf>
    <xf numFmtId="49" fontId="128" fillId="0" borderId="52" xfId="38939" applyNumberFormat="1" applyFont="1" applyBorder="1" applyAlignment="1">
      <alignment horizontal="center"/>
    </xf>
    <xf numFmtId="49" fontId="128" fillId="0" borderId="52" xfId="38939" applyNumberFormat="1" applyFont="1" applyBorder="1" applyAlignment="1">
      <alignment horizontal="center" vertical="top"/>
    </xf>
    <xf numFmtId="0" fontId="129" fillId="0" borderId="53" xfId="38939" applyFont="1" applyBorder="1" applyAlignment="1">
      <alignment horizontal="center"/>
    </xf>
    <xf numFmtId="0" fontId="128" fillId="0" borderId="53" xfId="38939" applyFont="1" applyBorder="1" applyAlignment="1">
      <alignment horizontal="left"/>
    </xf>
    <xf numFmtId="192" fontId="128" fillId="0" borderId="53" xfId="38939" applyNumberFormat="1" applyFont="1" applyBorder="1" applyAlignment="1"/>
    <xf numFmtId="166" fontId="128" fillId="0" borderId="53" xfId="989" applyNumberFormat="1" applyFont="1" applyBorder="1" applyAlignment="1"/>
    <xf numFmtId="49" fontId="117" fillId="0" borderId="54" xfId="38939" applyNumberFormat="1" applyFont="1" applyBorder="1" applyAlignment="1">
      <alignment horizontal="center"/>
    </xf>
    <xf numFmtId="0" fontId="79" fillId="0" borderId="51" xfId="38939" applyFont="1" applyBorder="1"/>
    <xf numFmtId="49" fontId="117" fillId="0" borderId="52" xfId="38939" applyNumberFormat="1" applyFont="1" applyBorder="1" applyAlignment="1">
      <alignment horizontal="center"/>
    </xf>
    <xf numFmtId="49" fontId="117" fillId="0" borderId="53" xfId="38939" applyNumberFormat="1" applyFont="1" applyBorder="1" applyAlignment="1">
      <alignment horizontal="left"/>
    </xf>
    <xf numFmtId="0" fontId="117" fillId="0" borderId="53" xfId="38939" applyFont="1" applyBorder="1" applyAlignment="1"/>
    <xf numFmtId="192" fontId="117" fillId="0" borderId="53" xfId="989" applyNumberFormat="1" applyFont="1" applyBorder="1" applyAlignment="1"/>
    <xf numFmtId="166" fontId="117" fillId="0" borderId="53" xfId="989" applyNumberFormat="1" applyFont="1" applyBorder="1" applyAlignment="1"/>
    <xf numFmtId="49" fontId="134" fillId="0" borderId="54" xfId="38939" applyNumberFormat="1" applyFont="1" applyBorder="1" applyAlignment="1">
      <alignment horizontal="center"/>
    </xf>
    <xf numFmtId="49" fontId="134" fillId="0" borderId="52" xfId="38939" applyNumberFormat="1" applyFont="1" applyBorder="1" applyAlignment="1">
      <alignment horizontal="center"/>
    </xf>
    <xf numFmtId="49" fontId="134" fillId="0" borderId="53" xfId="38939" applyNumberFormat="1" applyFont="1" applyBorder="1" applyAlignment="1">
      <alignment horizontal="left"/>
    </xf>
    <xf numFmtId="0" fontId="134" fillId="0" borderId="53" xfId="38939" applyFont="1" applyBorder="1" applyAlignment="1"/>
    <xf numFmtId="192" fontId="134" fillId="0" borderId="53" xfId="989" applyNumberFormat="1" applyFont="1" applyBorder="1" applyAlignment="1"/>
    <xf numFmtId="166" fontId="134" fillId="0" borderId="53" xfId="989" applyNumberFormat="1" applyFont="1" applyBorder="1" applyAlignment="1"/>
    <xf numFmtId="49" fontId="130" fillId="0" borderId="54" xfId="38939" applyNumberFormat="1" applyFont="1" applyBorder="1" applyAlignment="1">
      <alignment horizontal="center"/>
    </xf>
    <xf numFmtId="0" fontId="43" fillId="0" borderId="51" xfId="989" applyFont="1" applyBorder="1"/>
    <xf numFmtId="0" fontId="43" fillId="0" borderId="52" xfId="989" applyFont="1" applyBorder="1"/>
    <xf numFmtId="0" fontId="43" fillId="0" borderId="52" xfId="989" applyFont="1" applyBorder="1" applyAlignment="1">
      <alignment horizontal="center"/>
    </xf>
    <xf numFmtId="49" fontId="43" fillId="0" borderId="53" xfId="989" applyNumberFormat="1" applyFont="1" applyBorder="1" applyAlignment="1">
      <alignment horizontal="center"/>
    </xf>
    <xf numFmtId="49" fontId="43" fillId="0" borderId="53" xfId="989" applyNumberFormat="1" applyFont="1" applyBorder="1" applyAlignment="1"/>
    <xf numFmtId="192" fontId="43" fillId="0" borderId="53" xfId="989" applyNumberFormat="1" applyFont="1" applyBorder="1" applyAlignment="1"/>
    <xf numFmtId="166" fontId="130" fillId="0" borderId="53" xfId="989" applyNumberFormat="1" applyFont="1" applyBorder="1" applyAlignment="1"/>
    <xf numFmtId="0" fontId="43" fillId="0" borderId="51" xfId="38939" applyFont="1" applyBorder="1"/>
    <xf numFmtId="49" fontId="68" fillId="0" borderId="52" xfId="38939" applyNumberFormat="1" applyFont="1" applyBorder="1" applyAlignment="1">
      <alignment horizontal="center"/>
    </xf>
    <xf numFmtId="49" fontId="68" fillId="0" borderId="53" xfId="38939" applyNumberFormat="1" applyFont="1" applyBorder="1" applyAlignment="1">
      <alignment horizontal="left"/>
    </xf>
    <xf numFmtId="0" fontId="68" fillId="0" borderId="53" xfId="38939" applyFont="1" applyBorder="1" applyAlignment="1"/>
    <xf numFmtId="192" fontId="68" fillId="0" borderId="53" xfId="989" applyNumberFormat="1" applyFont="1" applyBorder="1" applyAlignment="1"/>
    <xf numFmtId="192" fontId="68" fillId="0" borderId="53" xfId="989" applyNumberFormat="1" applyFont="1" applyFill="1" applyBorder="1" applyAlignment="1"/>
    <xf numFmtId="49" fontId="68" fillId="0" borderId="52" xfId="38939" applyNumberFormat="1" applyFont="1" applyFill="1" applyBorder="1" applyAlignment="1" applyProtection="1">
      <alignment horizontal="center"/>
      <protection locked="0"/>
    </xf>
    <xf numFmtId="49" fontId="68" fillId="0" borderId="53" xfId="38939" applyNumberFormat="1" applyFont="1" applyBorder="1" applyAlignment="1">
      <alignment horizontal="center"/>
    </xf>
    <xf numFmtId="192" fontId="68" fillId="0" borderId="53" xfId="38939" applyNumberFormat="1" applyFont="1" applyBorder="1" applyAlignment="1"/>
    <xf numFmtId="192" fontId="68" fillId="0" borderId="53" xfId="38939" applyNumberFormat="1" applyFont="1" applyFill="1" applyBorder="1" applyAlignment="1"/>
    <xf numFmtId="0" fontId="130" fillId="0" borderId="51" xfId="38939" applyFont="1" applyBorder="1"/>
    <xf numFmtId="49" fontId="130" fillId="0" borderId="52" xfId="38939" applyNumberFormat="1" applyFont="1" applyFill="1" applyBorder="1" applyAlignment="1" applyProtection="1">
      <alignment horizontal="center"/>
      <protection locked="0"/>
    </xf>
    <xf numFmtId="49" fontId="134" fillId="0" borderId="53" xfId="38939" applyNumberFormat="1" applyFont="1" applyBorder="1" applyAlignment="1">
      <alignment horizontal="center"/>
    </xf>
    <xf numFmtId="192" fontId="134" fillId="0" borderId="53" xfId="38939" applyNumberFormat="1" applyFont="1" applyBorder="1" applyAlignment="1"/>
    <xf numFmtId="49" fontId="130" fillId="0" borderId="0" xfId="38939" applyNumberFormat="1" applyFont="1" applyFill="1" applyBorder="1" applyAlignment="1" applyProtection="1">
      <alignment horizontal="center"/>
      <protection locked="0"/>
    </xf>
    <xf numFmtId="1" fontId="4" fillId="0" borderId="37" xfId="989" applyNumberFormat="1" applyFont="1" applyFill="1" applyBorder="1" applyAlignment="1">
      <alignment horizontal="left" vertical="top" wrapText="1"/>
    </xf>
    <xf numFmtId="1" fontId="130" fillId="0" borderId="37" xfId="989" applyNumberFormat="1" applyFont="1" applyFill="1" applyBorder="1" applyAlignment="1">
      <alignment horizontal="center"/>
    </xf>
    <xf numFmtId="0" fontId="130" fillId="0" borderId="54" xfId="989" applyFont="1" applyBorder="1" applyAlignment="1"/>
    <xf numFmtId="192" fontId="130" fillId="0" borderId="53" xfId="38939" applyNumberFormat="1" applyFont="1" applyBorder="1" applyAlignment="1"/>
    <xf numFmtId="49" fontId="135" fillId="0" borderId="0" xfId="38939" applyNumberFormat="1" applyFont="1" applyBorder="1" applyAlignment="1">
      <alignment horizontal="center"/>
    </xf>
    <xf numFmtId="1" fontId="130" fillId="0" borderId="62" xfId="989" applyNumberFormat="1" applyFont="1" applyFill="1" applyBorder="1" applyAlignment="1">
      <alignment horizontal="center"/>
    </xf>
    <xf numFmtId="49" fontId="130" fillId="0" borderId="54" xfId="989" applyNumberFormat="1" applyFont="1" applyBorder="1" applyAlignment="1"/>
    <xf numFmtId="0" fontId="130" fillId="0" borderId="54" xfId="989" applyNumberFormat="1" applyFont="1" applyFill="1" applyBorder="1" applyAlignment="1">
      <alignment horizontal="left"/>
    </xf>
    <xf numFmtId="49" fontId="130" fillId="0" borderId="52" xfId="38939" applyNumberFormat="1" applyFont="1" applyBorder="1" applyAlignment="1">
      <alignment horizontal="center"/>
    </xf>
    <xf numFmtId="49" fontId="130" fillId="0" borderId="53" xfId="38939" applyNumberFormat="1" applyFont="1" applyBorder="1" applyAlignment="1">
      <alignment horizontal="center"/>
    </xf>
    <xf numFmtId="0" fontId="130" fillId="0" borderId="53" xfId="38939" applyFont="1" applyBorder="1" applyAlignment="1"/>
    <xf numFmtId="192" fontId="130" fillId="0" borderId="53" xfId="989" applyNumberFormat="1" applyFont="1" applyBorder="1" applyAlignment="1"/>
    <xf numFmtId="49" fontId="130" fillId="0" borderId="53" xfId="989" applyNumberFormat="1" applyFont="1" applyBorder="1" applyAlignment="1"/>
    <xf numFmtId="49" fontId="130" fillId="0" borderId="0" xfId="38939" applyNumberFormat="1" applyFont="1" applyBorder="1" applyAlignment="1">
      <alignment horizontal="center"/>
    </xf>
    <xf numFmtId="49" fontId="130" fillId="0" borderId="62" xfId="38939" applyNumberFormat="1" applyFont="1" applyBorder="1" applyAlignment="1">
      <alignment horizontal="center"/>
    </xf>
    <xf numFmtId="0" fontId="130" fillId="0" borderId="53" xfId="989" applyFont="1" applyBorder="1" applyAlignment="1"/>
    <xf numFmtId="49" fontId="134" fillId="0" borderId="62" xfId="38939" applyNumberFormat="1" applyFont="1" applyBorder="1" applyAlignment="1">
      <alignment horizontal="center"/>
    </xf>
    <xf numFmtId="166" fontId="43" fillId="0" borderId="53" xfId="989" applyNumberFormat="1" applyFont="1" applyBorder="1" applyAlignment="1"/>
    <xf numFmtId="49" fontId="134" fillId="0" borderId="0" xfId="38939" applyNumberFormat="1" applyFont="1" applyBorder="1" applyAlignment="1">
      <alignment horizontal="center"/>
    </xf>
    <xf numFmtId="0" fontId="130" fillId="0" borderId="53" xfId="989" applyFont="1" applyFill="1" applyBorder="1" applyAlignment="1"/>
    <xf numFmtId="192" fontId="130" fillId="0" borderId="53" xfId="38939" applyNumberFormat="1" applyFont="1" applyFill="1" applyBorder="1" applyAlignment="1"/>
    <xf numFmtId="192" fontId="117" fillId="0" borderId="53" xfId="38939" applyNumberFormat="1" applyFont="1" applyBorder="1" applyAlignment="1"/>
    <xf numFmtId="49" fontId="4" fillId="0" borderId="63" xfId="989" applyNumberFormat="1" applyBorder="1"/>
    <xf numFmtId="0" fontId="4" fillId="0" borderId="55" xfId="989" applyBorder="1" applyAlignment="1">
      <alignment wrapText="1"/>
    </xf>
    <xf numFmtId="0" fontId="4" fillId="0" borderId="56" xfId="989" applyBorder="1" applyAlignment="1">
      <alignment wrapText="1"/>
    </xf>
    <xf numFmtId="0" fontId="136" fillId="0" borderId="57" xfId="989" applyFont="1" applyBorder="1" applyAlignment="1">
      <alignment horizontal="left" wrapText="1"/>
    </xf>
    <xf numFmtId="0" fontId="136" fillId="0" borderId="57" xfId="989" applyFont="1" applyBorder="1" applyAlignment="1">
      <alignment wrapText="1"/>
    </xf>
    <xf numFmtId="192" fontId="4" fillId="0" borderId="57" xfId="989" applyNumberFormat="1" applyBorder="1" applyAlignment="1"/>
    <xf numFmtId="166" fontId="134" fillId="0" borderId="63" xfId="989" applyNumberFormat="1" applyFont="1" applyBorder="1" applyAlignment="1"/>
    <xf numFmtId="0" fontId="4" fillId="0" borderId="0" xfId="989" applyAlignment="1">
      <alignment wrapText="1"/>
    </xf>
    <xf numFmtId="0" fontId="4" fillId="0" borderId="0" xfId="989" applyFill="1"/>
    <xf numFmtId="192" fontId="4" fillId="0" borderId="0" xfId="989" applyNumberFormat="1"/>
    <xf numFmtId="0" fontId="6" fillId="0" borderId="0" xfId="38940" applyFill="1"/>
    <xf numFmtId="0" fontId="6" fillId="0" borderId="0" xfId="38940" applyFont="1" applyFill="1" applyBorder="1"/>
    <xf numFmtId="0" fontId="6" fillId="0" borderId="0" xfId="38940" applyFill="1" applyBorder="1"/>
    <xf numFmtId="0" fontId="1" fillId="0" borderId="0" xfId="38941" applyFill="1"/>
    <xf numFmtId="0" fontId="137" fillId="0" borderId="0" xfId="38941" applyFont="1" applyFill="1" applyBorder="1" applyAlignment="1">
      <alignment horizontal="centerContinuous"/>
    </xf>
    <xf numFmtId="0" fontId="126" fillId="0" borderId="0" xfId="38941" applyFont="1" applyFill="1" applyBorder="1" applyAlignment="1">
      <alignment horizontal="centerContinuous"/>
    </xf>
    <xf numFmtId="0" fontId="6" fillId="0" borderId="0" xfId="38941" applyFont="1" applyFill="1" applyBorder="1" applyAlignment="1">
      <alignment horizontal="centerContinuous"/>
    </xf>
    <xf numFmtId="0" fontId="1" fillId="0" borderId="0" xfId="38941" applyFill="1" applyBorder="1" applyAlignment="1">
      <alignment horizontal="centerContinuous"/>
    </xf>
    <xf numFmtId="0" fontId="5" fillId="0" borderId="0" xfId="38940" applyFont="1" applyFill="1" applyBorder="1"/>
    <xf numFmtId="193" fontId="6" fillId="0" borderId="0" xfId="38940" applyNumberFormat="1" applyFill="1" applyBorder="1"/>
    <xf numFmtId="193" fontId="6" fillId="0" borderId="0" xfId="38940" applyNumberFormat="1" applyFont="1" applyFill="1" applyBorder="1"/>
    <xf numFmtId="49" fontId="126" fillId="0" borderId="58" xfId="38940" applyNumberFormat="1" applyFont="1" applyFill="1" applyBorder="1" applyAlignment="1">
      <alignment horizontal="left"/>
    </xf>
    <xf numFmtId="49" fontId="126" fillId="0" borderId="58" xfId="38940" applyNumberFormat="1" applyFont="1" applyFill="1" applyBorder="1" applyAlignment="1">
      <alignment horizontal="center"/>
    </xf>
    <xf numFmtId="49" fontId="126" fillId="0" borderId="45" xfId="38940" applyNumberFormat="1" applyFont="1" applyFill="1" applyBorder="1" applyAlignment="1">
      <alignment horizontal="left"/>
    </xf>
    <xf numFmtId="194" fontId="138" fillId="0" borderId="64" xfId="38941" applyNumberFormat="1" applyFont="1" applyFill="1" applyBorder="1"/>
    <xf numFmtId="194" fontId="125" fillId="0" borderId="45" xfId="38940" applyNumberFormat="1" applyFont="1" applyFill="1" applyBorder="1"/>
    <xf numFmtId="194" fontId="125" fillId="0" borderId="49" xfId="38940" applyNumberFormat="1" applyFont="1" applyFill="1" applyBorder="1"/>
    <xf numFmtId="49" fontId="125" fillId="0" borderId="54" xfId="38940" applyNumberFormat="1" applyFont="1" applyFill="1" applyBorder="1" applyAlignment="1">
      <alignment horizontal="left"/>
    </xf>
    <xf numFmtId="193" fontId="125" fillId="0" borderId="0" xfId="38941" applyNumberFormat="1" applyFont="1" applyFill="1" applyBorder="1"/>
    <xf numFmtId="193" fontId="125" fillId="0" borderId="54" xfId="38940" applyNumberFormat="1" applyFont="1" applyFill="1" applyBorder="1"/>
    <xf numFmtId="193" fontId="125" fillId="0" borderId="53" xfId="38940" applyNumberFormat="1" applyFont="1" applyFill="1" applyBorder="1"/>
    <xf numFmtId="193" fontId="125" fillId="0" borderId="0" xfId="38940" applyNumberFormat="1" applyFont="1" applyFill="1" applyBorder="1"/>
    <xf numFmtId="49" fontId="125" fillId="0" borderId="63" xfId="38940" applyNumberFormat="1" applyFont="1" applyFill="1" applyBorder="1" applyAlignment="1">
      <alignment horizontal="left"/>
    </xf>
    <xf numFmtId="195" fontId="125" fillId="0" borderId="65" xfId="38941" applyNumberFormat="1" applyFont="1" applyFill="1" applyBorder="1"/>
    <xf numFmtId="195" fontId="125" fillId="0" borderId="63" xfId="38941" applyNumberFormat="1" applyFont="1" applyFill="1" applyBorder="1"/>
    <xf numFmtId="195" fontId="125" fillId="0" borderId="56" xfId="38941" applyNumberFormat="1" applyFont="1" applyFill="1" applyBorder="1"/>
    <xf numFmtId="195" fontId="125" fillId="0" borderId="66" xfId="38941" applyNumberFormat="1" applyFont="1" applyFill="1" applyBorder="1"/>
    <xf numFmtId="194" fontId="138" fillId="0" borderId="45" xfId="38941" applyNumberFormat="1" applyFont="1" applyFill="1" applyBorder="1"/>
    <xf numFmtId="3" fontId="127" fillId="0" borderId="54" xfId="38941" applyNumberFormat="1" applyFont="1" applyFill="1" applyBorder="1"/>
    <xf numFmtId="3" fontId="127" fillId="0" borderId="52" xfId="38941" applyNumberFormat="1" applyFont="1" applyFill="1" applyBorder="1"/>
    <xf numFmtId="3" fontId="125" fillId="0" borderId="54" xfId="38940" applyNumberFormat="1" applyFont="1" applyFill="1" applyBorder="1"/>
    <xf numFmtId="4" fontId="125" fillId="0" borderId="63" xfId="38941" applyNumberFormat="1" applyFont="1" applyFill="1" applyBorder="1"/>
    <xf numFmtId="4" fontId="125" fillId="0" borderId="56" xfId="38941" applyNumberFormat="1" applyFont="1" applyFill="1" applyBorder="1"/>
    <xf numFmtId="49" fontId="126" fillId="127" borderId="45" xfId="38940" applyNumberFormat="1" applyFont="1" applyFill="1" applyBorder="1" applyAlignment="1">
      <alignment horizontal="left"/>
    </xf>
    <xf numFmtId="193" fontId="125" fillId="0" borderId="0" xfId="38940" applyNumberFormat="1" applyFont="1" applyFill="1" applyBorder="1" applyAlignment="1">
      <alignment horizontal="right"/>
    </xf>
    <xf numFmtId="49" fontId="125" fillId="127" borderId="54" xfId="38940" applyNumberFormat="1" applyFont="1" applyFill="1" applyBorder="1" applyAlignment="1">
      <alignment horizontal="left"/>
    </xf>
    <xf numFmtId="193" fontId="125" fillId="127" borderId="0" xfId="38940" applyNumberFormat="1" applyFont="1" applyFill="1" applyBorder="1"/>
    <xf numFmtId="193" fontId="125" fillId="127" borderId="54" xfId="38940" applyNumberFormat="1" applyFont="1" applyFill="1" applyBorder="1"/>
    <xf numFmtId="195" fontId="125" fillId="0" borderId="37" xfId="38941" applyNumberFormat="1" applyFont="1" applyFill="1" applyBorder="1"/>
    <xf numFmtId="195" fontId="125" fillId="0" borderId="54" xfId="38941" applyNumberFormat="1" applyFont="1" applyFill="1" applyBorder="1"/>
    <xf numFmtId="194" fontId="125" fillId="0" borderId="67" xfId="38940" applyNumberFormat="1" applyFont="1" applyFill="1" applyBorder="1"/>
    <xf numFmtId="193" fontId="125" fillId="0" borderId="68" xfId="38940" applyNumberFormat="1" applyFont="1" applyFill="1" applyBorder="1"/>
    <xf numFmtId="195" fontId="125" fillId="0" borderId="69" xfId="38941" applyNumberFormat="1" applyFont="1" applyFill="1" applyBorder="1"/>
    <xf numFmtId="194" fontId="125" fillId="0" borderId="54" xfId="38940" applyNumberFormat="1" applyFont="1" applyFill="1" applyBorder="1"/>
    <xf numFmtId="193" fontId="1" fillId="0" borderId="0" xfId="38941" applyNumberFormat="1" applyFill="1"/>
    <xf numFmtId="195" fontId="1" fillId="0" borderId="0" xfId="38941" applyNumberFormat="1" applyFill="1"/>
    <xf numFmtId="0" fontId="6" fillId="0" borderId="0" xfId="38941" applyFont="1" applyFill="1"/>
    <xf numFmtId="193" fontId="6" fillId="0" borderId="0" xfId="38941" applyNumberFormat="1" applyFont="1" applyFill="1"/>
  </cellXfs>
  <cellStyles count="38942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38932"/>
    <cellStyle name="Heading2" xfId="834"/>
    <cellStyle name="Heading2 2" xfId="38933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38"/>
    <cellStyle name="Normálna 18" xfId="38941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4"/>
    <cellStyle name="normálne_Hárok1" xfId="38940"/>
    <cellStyle name="normálne_mesačný a kvartálny rozpis rozpočtu na rok 2005" xfId="38936"/>
    <cellStyle name="normálne_plnenie investície 2006" xfId="38939"/>
    <cellStyle name="normálne_Prehľad o výdavkoch ZFGP I Q 2006" xfId="38931"/>
    <cellStyle name="normálne_Prílohy do rozboru  - dávka v nezamestnanosti" xfId="38935"/>
    <cellStyle name="normálne_Výdavky ZFNP 2007 - do správy" xfId="38930"/>
    <cellStyle name="normálne_Vývojové rady výdavkov ZFPvN podľa pobočiek od roku 2005 - účtovníctvo" xfId="38937"/>
    <cellStyle name="normálne_Zošit2" xfId="38929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28.2.%202015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  <sheetName val="Hárok1"/>
      <sheetName val="Hárok2"/>
      <sheetName val="Hárok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28" workbookViewId="0">
      <selection activeCell="E27" sqref="E27"/>
    </sheetView>
  </sheetViews>
  <sheetFormatPr defaultColWidth="6.21875" defaultRowHeight="14.25"/>
  <cols>
    <col min="1" max="1" width="23.77734375" style="30" customWidth="1"/>
    <col min="2" max="3" width="14.44140625" style="30" customWidth="1"/>
    <col min="4" max="5" width="12.88671875" style="30" customWidth="1"/>
    <col min="6" max="6" width="9" style="30" customWidth="1"/>
    <col min="7" max="7" width="9" style="99" customWidth="1"/>
    <col min="8" max="8" width="9" style="35" customWidth="1"/>
    <col min="9" max="9" width="9" style="30" customWidth="1"/>
    <col min="10" max="10" width="9" style="101" customWidth="1"/>
    <col min="11" max="16384" width="6.21875" style="30"/>
  </cols>
  <sheetData>
    <row r="1" spans="1:10">
      <c r="H1" s="100"/>
    </row>
    <row r="3" spans="1:10">
      <c r="H3" s="100"/>
    </row>
    <row r="4" spans="1:10">
      <c r="B4" s="27"/>
      <c r="C4" s="27"/>
      <c r="D4" s="27"/>
      <c r="E4" s="27"/>
      <c r="F4" s="27"/>
      <c r="G4" s="102"/>
      <c r="H4" s="27"/>
      <c r="J4" s="100"/>
    </row>
    <row r="5" spans="1:10">
      <c r="A5" s="111"/>
      <c r="B5" s="111"/>
      <c r="C5" s="111"/>
      <c r="D5" s="111"/>
      <c r="E5" s="111"/>
      <c r="F5" s="111"/>
      <c r="G5" s="111"/>
      <c r="H5" s="111"/>
    </row>
    <row r="6" spans="1:10">
      <c r="A6" s="27" t="s">
        <v>75</v>
      </c>
      <c r="B6" s="28"/>
      <c r="C6" s="28"/>
      <c r="D6" s="28"/>
      <c r="E6" s="28"/>
      <c r="F6" s="28"/>
      <c r="G6" s="29"/>
      <c r="H6" s="28"/>
    </row>
    <row r="7" spans="1:10">
      <c r="A7" s="4" t="s">
        <v>76</v>
      </c>
      <c r="B7" s="28"/>
      <c r="C7" s="28"/>
      <c r="D7" s="28"/>
      <c r="E7" s="28"/>
      <c r="F7" s="28"/>
      <c r="G7" s="29"/>
      <c r="H7" s="28"/>
    </row>
    <row r="8" spans="1:10">
      <c r="A8" s="28"/>
      <c r="B8" s="28"/>
      <c r="C8" s="28"/>
      <c r="D8" s="28"/>
      <c r="E8" s="28"/>
      <c r="F8" s="28"/>
      <c r="G8" s="29"/>
      <c r="H8" s="28"/>
    </row>
    <row r="9" spans="1:10">
      <c r="A9" s="28"/>
      <c r="B9" s="28"/>
      <c r="C9" s="28"/>
      <c r="D9" s="28"/>
      <c r="E9" s="28"/>
      <c r="F9" s="28"/>
      <c r="G9" s="29"/>
      <c r="H9" s="28"/>
    </row>
    <row r="10" spans="1:10">
      <c r="B10" s="28"/>
      <c r="C10" s="28"/>
      <c r="D10" s="28"/>
      <c r="E10" s="28"/>
      <c r="F10" s="28"/>
      <c r="G10" s="29"/>
      <c r="H10" s="28"/>
    </row>
    <row r="11" spans="1:10" ht="15.75" customHeight="1">
      <c r="A11" s="32"/>
      <c r="B11" s="32"/>
      <c r="C11" s="32"/>
      <c r="D11" s="32"/>
      <c r="E11" s="32"/>
      <c r="F11" s="33"/>
      <c r="G11" s="34"/>
      <c r="J11" s="36" t="s">
        <v>3</v>
      </c>
    </row>
    <row r="12" spans="1:10" ht="22.5" customHeight="1">
      <c r="A12" s="112" t="s">
        <v>4</v>
      </c>
      <c r="B12" s="114" t="s">
        <v>6</v>
      </c>
      <c r="C12" s="114" t="s">
        <v>77</v>
      </c>
      <c r="D12" s="116" t="s">
        <v>8</v>
      </c>
      <c r="E12" s="116"/>
      <c r="F12" s="117" t="s">
        <v>9</v>
      </c>
      <c r="G12" s="118"/>
      <c r="H12" s="109" t="s">
        <v>78</v>
      </c>
      <c r="I12" s="109" t="s">
        <v>79</v>
      </c>
      <c r="J12" s="109" t="s">
        <v>80</v>
      </c>
    </row>
    <row r="13" spans="1:10" ht="22.5" customHeight="1">
      <c r="A13" s="113"/>
      <c r="B13" s="115"/>
      <c r="C13" s="115"/>
      <c r="D13" s="103">
        <v>2014</v>
      </c>
      <c r="E13" s="103">
        <v>2015</v>
      </c>
      <c r="F13" s="98" t="s">
        <v>81</v>
      </c>
      <c r="G13" s="98" t="s">
        <v>82</v>
      </c>
      <c r="H13" s="110"/>
      <c r="I13" s="110"/>
      <c r="J13" s="110"/>
    </row>
    <row r="14" spans="1:10">
      <c r="A14" s="38" t="s">
        <v>15</v>
      </c>
      <c r="B14" s="39">
        <v>1</v>
      </c>
      <c r="C14" s="39">
        <v>2</v>
      </c>
      <c r="D14" s="39">
        <v>3</v>
      </c>
      <c r="E14" s="39">
        <v>4</v>
      </c>
      <c r="F14" s="40">
        <v>5</v>
      </c>
      <c r="G14" s="41">
        <v>6</v>
      </c>
      <c r="H14" s="39">
        <v>7</v>
      </c>
      <c r="I14" s="104">
        <v>8</v>
      </c>
      <c r="J14" s="104">
        <v>9</v>
      </c>
    </row>
    <row r="15" spans="1:10" ht="18" customHeight="1">
      <c r="A15" s="43" t="s">
        <v>16</v>
      </c>
      <c r="B15" s="44">
        <v>111734</v>
      </c>
      <c r="C15" s="45">
        <v>18320</v>
      </c>
      <c r="D15" s="44">
        <v>17312</v>
      </c>
      <c r="E15" s="105">
        <v>19501</v>
      </c>
      <c r="F15" s="14">
        <f>+E15-C15</f>
        <v>1181</v>
      </c>
      <c r="G15" s="15">
        <f>+E15-D15</f>
        <v>2189</v>
      </c>
      <c r="H15" s="16">
        <f>+E15/B15*100</f>
        <v>17.453058155977587</v>
      </c>
      <c r="I15" s="16">
        <f>+E15/C15*100</f>
        <v>106.44650655021834</v>
      </c>
      <c r="J15" s="17">
        <f>+E15/D15*100</f>
        <v>112.64440850277265</v>
      </c>
    </row>
    <row r="16" spans="1:10" ht="18" customHeight="1">
      <c r="A16" s="43" t="s">
        <v>17</v>
      </c>
      <c r="B16" s="44">
        <v>17247</v>
      </c>
      <c r="C16" s="45">
        <v>2849</v>
      </c>
      <c r="D16" s="44">
        <v>2725</v>
      </c>
      <c r="E16" s="47">
        <v>2916</v>
      </c>
      <c r="F16" s="14">
        <f t="shared" ref="F16:F50" si="0">+E16-C16</f>
        <v>67</v>
      </c>
      <c r="G16" s="15">
        <f t="shared" ref="G16:G50" si="1">+E16-D16</f>
        <v>191</v>
      </c>
      <c r="H16" s="16">
        <f t="shared" ref="H16:H51" si="2">+E16/B16*100</f>
        <v>16.907288224038965</v>
      </c>
      <c r="I16" s="16">
        <f t="shared" ref="I16:I54" si="3">+E16/C16*100</f>
        <v>102.35170235170234</v>
      </c>
      <c r="J16" s="19">
        <f t="shared" ref="J16:J54" si="4">+E16/D16*100</f>
        <v>107.0091743119266</v>
      </c>
    </row>
    <row r="17" spans="1:10" ht="18" customHeight="1">
      <c r="A17" s="43" t="s">
        <v>18</v>
      </c>
      <c r="B17" s="44">
        <v>6720</v>
      </c>
      <c r="C17" s="45">
        <v>1186</v>
      </c>
      <c r="D17" s="44">
        <v>1123</v>
      </c>
      <c r="E17" s="47">
        <v>1204</v>
      </c>
      <c r="F17" s="14">
        <f t="shared" si="0"/>
        <v>18</v>
      </c>
      <c r="G17" s="15">
        <f t="shared" si="1"/>
        <v>81</v>
      </c>
      <c r="H17" s="16">
        <f t="shared" si="2"/>
        <v>17.916666666666668</v>
      </c>
      <c r="I17" s="16">
        <f t="shared" si="3"/>
        <v>101.5177065767285</v>
      </c>
      <c r="J17" s="19">
        <f t="shared" si="4"/>
        <v>107.21282279608192</v>
      </c>
    </row>
    <row r="18" spans="1:10" ht="18" customHeight="1">
      <c r="A18" s="43" t="s">
        <v>19</v>
      </c>
      <c r="B18" s="44">
        <v>8166</v>
      </c>
      <c r="C18" s="45">
        <v>1422</v>
      </c>
      <c r="D18" s="44">
        <v>1308</v>
      </c>
      <c r="E18" s="47">
        <v>1389</v>
      </c>
      <c r="F18" s="14">
        <f t="shared" si="0"/>
        <v>-33</v>
      </c>
      <c r="G18" s="15">
        <f t="shared" si="1"/>
        <v>81</v>
      </c>
      <c r="H18" s="16">
        <f t="shared" si="2"/>
        <v>17.009551800146951</v>
      </c>
      <c r="I18" s="16">
        <f t="shared" si="3"/>
        <v>97.679324894514764</v>
      </c>
      <c r="J18" s="19">
        <f t="shared" si="4"/>
        <v>106.19266055045871</v>
      </c>
    </row>
    <row r="19" spans="1:10" ht="18" customHeight="1">
      <c r="A19" s="43" t="s">
        <v>20</v>
      </c>
      <c r="B19" s="44">
        <v>9586</v>
      </c>
      <c r="C19" s="45">
        <v>1611</v>
      </c>
      <c r="D19" s="44">
        <v>1374</v>
      </c>
      <c r="E19" s="47">
        <v>1477</v>
      </c>
      <c r="F19" s="14">
        <f t="shared" si="0"/>
        <v>-134</v>
      </c>
      <c r="G19" s="15">
        <f t="shared" si="1"/>
        <v>103</v>
      </c>
      <c r="H19" s="16">
        <f t="shared" si="2"/>
        <v>15.407886501147509</v>
      </c>
      <c r="I19" s="16">
        <f t="shared" si="3"/>
        <v>91.682184978274364</v>
      </c>
      <c r="J19" s="19">
        <f t="shared" si="4"/>
        <v>107.49636098981077</v>
      </c>
    </row>
    <row r="20" spans="1:10" ht="18" customHeight="1">
      <c r="A20" s="43" t="s">
        <v>21</v>
      </c>
      <c r="B20" s="44">
        <v>15596</v>
      </c>
      <c r="C20" s="45">
        <v>2618</v>
      </c>
      <c r="D20" s="44">
        <v>2041</v>
      </c>
      <c r="E20" s="47">
        <v>2173</v>
      </c>
      <c r="F20" s="14">
        <f t="shared" si="0"/>
        <v>-445</v>
      </c>
      <c r="G20" s="15">
        <f t="shared" si="1"/>
        <v>132</v>
      </c>
      <c r="H20" s="16">
        <f>+E20/B20*100</f>
        <v>13.933059758912542</v>
      </c>
      <c r="I20" s="16">
        <f t="shared" si="3"/>
        <v>83.002291825821246</v>
      </c>
      <c r="J20" s="19">
        <f t="shared" si="4"/>
        <v>106.46741793238607</v>
      </c>
    </row>
    <row r="21" spans="1:10" ht="18" customHeight="1">
      <c r="A21" s="43" t="s">
        <v>22</v>
      </c>
      <c r="B21" s="44">
        <v>12395</v>
      </c>
      <c r="C21" s="45">
        <v>2052</v>
      </c>
      <c r="D21" s="44">
        <v>1939</v>
      </c>
      <c r="E21" s="47">
        <v>2161</v>
      </c>
      <c r="F21" s="14">
        <f t="shared" si="0"/>
        <v>109</v>
      </c>
      <c r="G21" s="15">
        <f t="shared" si="1"/>
        <v>222</v>
      </c>
      <c r="H21" s="16">
        <f t="shared" si="2"/>
        <v>17.434449374747881</v>
      </c>
      <c r="I21" s="16">
        <f t="shared" si="3"/>
        <v>105.31189083820662</v>
      </c>
      <c r="J21" s="19">
        <f t="shared" si="4"/>
        <v>111.44920061887571</v>
      </c>
    </row>
    <row r="22" spans="1:10" ht="18" customHeight="1">
      <c r="A22" s="43" t="s">
        <v>23</v>
      </c>
      <c r="B22" s="44">
        <v>8744</v>
      </c>
      <c r="C22" s="45">
        <v>1511</v>
      </c>
      <c r="D22" s="44">
        <v>1491</v>
      </c>
      <c r="E22" s="47">
        <v>1522</v>
      </c>
      <c r="F22" s="14">
        <f t="shared" si="0"/>
        <v>11</v>
      </c>
      <c r="G22" s="15">
        <f t="shared" si="1"/>
        <v>31</v>
      </c>
      <c r="H22" s="16">
        <f t="shared" si="2"/>
        <v>17.40622140896615</v>
      </c>
      <c r="I22" s="16">
        <f t="shared" si="3"/>
        <v>100.72799470549305</v>
      </c>
      <c r="J22" s="19">
        <f t="shared" si="4"/>
        <v>102.07914151576122</v>
      </c>
    </row>
    <row r="23" spans="1:10" ht="18" customHeight="1">
      <c r="A23" s="43" t="s">
        <v>24</v>
      </c>
      <c r="B23" s="44">
        <v>13321</v>
      </c>
      <c r="C23" s="45">
        <v>2255</v>
      </c>
      <c r="D23" s="44">
        <v>2112</v>
      </c>
      <c r="E23" s="47">
        <v>2334</v>
      </c>
      <c r="F23" s="14">
        <f t="shared" si="0"/>
        <v>79</v>
      </c>
      <c r="G23" s="15">
        <f t="shared" si="1"/>
        <v>222</v>
      </c>
      <c r="H23" s="16">
        <f t="shared" si="2"/>
        <v>17.52120711658284</v>
      </c>
      <c r="I23" s="16">
        <f t="shared" si="3"/>
        <v>103.50332594235032</v>
      </c>
      <c r="J23" s="19">
        <f t="shared" si="4"/>
        <v>110.51136363636364</v>
      </c>
    </row>
    <row r="24" spans="1:10" ht="18" customHeight="1">
      <c r="A24" s="43" t="s">
        <v>25</v>
      </c>
      <c r="B24" s="44">
        <v>3742</v>
      </c>
      <c r="C24" s="45">
        <v>631</v>
      </c>
      <c r="D24" s="44">
        <v>500</v>
      </c>
      <c r="E24" s="47">
        <v>571</v>
      </c>
      <c r="F24" s="14">
        <f t="shared" si="0"/>
        <v>-60</v>
      </c>
      <c r="G24" s="15">
        <f t="shared" si="1"/>
        <v>71</v>
      </c>
      <c r="H24" s="16">
        <f t="shared" si="2"/>
        <v>15.259219668626404</v>
      </c>
      <c r="I24" s="16">
        <f t="shared" si="3"/>
        <v>90.491283676703645</v>
      </c>
      <c r="J24" s="19">
        <f t="shared" si="4"/>
        <v>114.19999999999999</v>
      </c>
    </row>
    <row r="25" spans="1:10" ht="18" customHeight="1">
      <c r="A25" s="43" t="s">
        <v>26</v>
      </c>
      <c r="B25" s="44">
        <v>6186</v>
      </c>
      <c r="C25" s="45">
        <v>1099</v>
      </c>
      <c r="D25" s="44">
        <v>1018</v>
      </c>
      <c r="E25" s="47">
        <v>1043</v>
      </c>
      <c r="F25" s="14">
        <f t="shared" si="0"/>
        <v>-56</v>
      </c>
      <c r="G25" s="15">
        <f t="shared" si="1"/>
        <v>25</v>
      </c>
      <c r="H25" s="16">
        <f t="shared" si="2"/>
        <v>16.860653087617202</v>
      </c>
      <c r="I25" s="16">
        <f t="shared" si="3"/>
        <v>94.904458598726109</v>
      </c>
      <c r="J25" s="19">
        <f t="shared" si="4"/>
        <v>102.45579567779961</v>
      </c>
    </row>
    <row r="26" spans="1:10" ht="18" customHeight="1">
      <c r="A26" s="43" t="s">
        <v>27</v>
      </c>
      <c r="B26" s="44">
        <v>5283</v>
      </c>
      <c r="C26" s="45">
        <v>906</v>
      </c>
      <c r="D26" s="44">
        <v>786</v>
      </c>
      <c r="E26" s="47">
        <v>893</v>
      </c>
      <c r="F26" s="14">
        <f t="shared" si="0"/>
        <v>-13</v>
      </c>
      <c r="G26" s="15">
        <f t="shared" si="1"/>
        <v>107</v>
      </c>
      <c r="H26" s="16">
        <f t="shared" si="2"/>
        <v>16.903274654552337</v>
      </c>
      <c r="I26" s="16">
        <f t="shared" si="3"/>
        <v>98.565121412803535</v>
      </c>
      <c r="J26" s="19">
        <f t="shared" si="4"/>
        <v>113.61323155216286</v>
      </c>
    </row>
    <row r="27" spans="1:10" ht="18" customHeight="1">
      <c r="A27" s="43" t="s">
        <v>28</v>
      </c>
      <c r="B27" s="44">
        <v>11708</v>
      </c>
      <c r="C27" s="45">
        <v>2087</v>
      </c>
      <c r="D27" s="44">
        <v>1835</v>
      </c>
      <c r="E27" s="47">
        <v>1849</v>
      </c>
      <c r="F27" s="14">
        <f t="shared" si="0"/>
        <v>-238</v>
      </c>
      <c r="G27" s="15">
        <f t="shared" si="1"/>
        <v>14</v>
      </c>
      <c r="H27" s="16">
        <f t="shared" si="2"/>
        <v>15.792620430474887</v>
      </c>
      <c r="I27" s="16">
        <f t="shared" si="3"/>
        <v>88.596070915189259</v>
      </c>
      <c r="J27" s="19">
        <f t="shared" si="4"/>
        <v>100.76294277929154</v>
      </c>
    </row>
    <row r="28" spans="1:10" ht="18" customHeight="1">
      <c r="A28" s="43" t="s">
        <v>29</v>
      </c>
      <c r="B28" s="44">
        <v>19686</v>
      </c>
      <c r="C28" s="45">
        <v>3390</v>
      </c>
      <c r="D28" s="44">
        <v>3065</v>
      </c>
      <c r="E28" s="47">
        <v>3194</v>
      </c>
      <c r="F28" s="14">
        <f t="shared" si="0"/>
        <v>-196</v>
      </c>
      <c r="G28" s="15">
        <f t="shared" si="1"/>
        <v>129</v>
      </c>
      <c r="H28" s="16">
        <f t="shared" si="2"/>
        <v>16.224728233262216</v>
      </c>
      <c r="I28" s="16">
        <f t="shared" si="3"/>
        <v>94.21828908554572</v>
      </c>
      <c r="J28" s="19">
        <f t="shared" si="4"/>
        <v>104.20880913539968</v>
      </c>
    </row>
    <row r="29" spans="1:10" ht="18" customHeight="1">
      <c r="A29" s="43" t="s">
        <v>30</v>
      </c>
      <c r="B29" s="44">
        <v>10242</v>
      </c>
      <c r="C29" s="45">
        <v>1897</v>
      </c>
      <c r="D29" s="44">
        <v>1434</v>
      </c>
      <c r="E29" s="47">
        <v>1568</v>
      </c>
      <c r="F29" s="14">
        <f t="shared" si="0"/>
        <v>-329</v>
      </c>
      <c r="G29" s="15">
        <f t="shared" si="1"/>
        <v>134</v>
      </c>
      <c r="H29" s="16">
        <f t="shared" si="2"/>
        <v>15.309509861355203</v>
      </c>
      <c r="I29" s="16">
        <f t="shared" si="3"/>
        <v>82.656826568265686</v>
      </c>
      <c r="J29" s="19">
        <f t="shared" si="4"/>
        <v>109.34449093444908</v>
      </c>
    </row>
    <row r="30" spans="1:10" ht="18" customHeight="1">
      <c r="A30" s="43" t="s">
        <v>31</v>
      </c>
      <c r="B30" s="44">
        <v>7973</v>
      </c>
      <c r="C30" s="45">
        <v>1445</v>
      </c>
      <c r="D30" s="44">
        <v>1393</v>
      </c>
      <c r="E30" s="47">
        <v>1489</v>
      </c>
      <c r="F30" s="14">
        <f t="shared" si="0"/>
        <v>44</v>
      </c>
      <c r="G30" s="15">
        <f t="shared" si="1"/>
        <v>96</v>
      </c>
      <c r="H30" s="16">
        <f t="shared" si="2"/>
        <v>18.675529913457918</v>
      </c>
      <c r="I30" s="16">
        <f t="shared" si="3"/>
        <v>103.04498269896195</v>
      </c>
      <c r="J30" s="19">
        <f t="shared" si="4"/>
        <v>106.89160086145012</v>
      </c>
    </row>
    <row r="31" spans="1:10" ht="18" customHeight="1">
      <c r="A31" s="43" t="s">
        <v>32</v>
      </c>
      <c r="B31" s="44">
        <v>7714</v>
      </c>
      <c r="C31" s="45">
        <v>1429</v>
      </c>
      <c r="D31" s="44">
        <v>1421</v>
      </c>
      <c r="E31" s="47">
        <v>1382</v>
      </c>
      <c r="F31" s="14">
        <f t="shared" si="0"/>
        <v>-47</v>
      </c>
      <c r="G31" s="15">
        <f t="shared" si="1"/>
        <v>-39</v>
      </c>
      <c r="H31" s="16">
        <f t="shared" si="2"/>
        <v>17.915478351050037</v>
      </c>
      <c r="I31" s="16">
        <f t="shared" si="3"/>
        <v>96.710986703988794</v>
      </c>
      <c r="J31" s="19">
        <f t="shared" si="4"/>
        <v>97.255453905700207</v>
      </c>
    </row>
    <row r="32" spans="1:10" ht="18" customHeight="1">
      <c r="A32" s="43" t="s">
        <v>33</v>
      </c>
      <c r="B32" s="44">
        <v>8134</v>
      </c>
      <c r="C32" s="45">
        <v>1375</v>
      </c>
      <c r="D32" s="44">
        <v>1234</v>
      </c>
      <c r="E32" s="47">
        <v>1311</v>
      </c>
      <c r="F32" s="14">
        <f t="shared" si="0"/>
        <v>-64</v>
      </c>
      <c r="G32" s="15">
        <f t="shared" si="1"/>
        <v>77</v>
      </c>
      <c r="H32" s="16">
        <f t="shared" si="2"/>
        <v>16.117531349889351</v>
      </c>
      <c r="I32" s="16">
        <f t="shared" si="3"/>
        <v>95.345454545454544</v>
      </c>
      <c r="J32" s="19">
        <f t="shared" si="4"/>
        <v>106.23987034035656</v>
      </c>
    </row>
    <row r="33" spans="1:10" ht="18" customHeight="1">
      <c r="A33" s="43" t="s">
        <v>34</v>
      </c>
      <c r="B33" s="44">
        <v>13715</v>
      </c>
      <c r="C33" s="45">
        <v>2360</v>
      </c>
      <c r="D33" s="44">
        <v>2210</v>
      </c>
      <c r="E33" s="47">
        <v>2424</v>
      </c>
      <c r="F33" s="14">
        <f t="shared" si="0"/>
        <v>64</v>
      </c>
      <c r="G33" s="15">
        <f t="shared" si="1"/>
        <v>214</v>
      </c>
      <c r="H33" s="16">
        <f t="shared" si="2"/>
        <v>17.674079475027344</v>
      </c>
      <c r="I33" s="16">
        <f t="shared" si="3"/>
        <v>102.71186440677967</v>
      </c>
      <c r="J33" s="19">
        <f t="shared" si="4"/>
        <v>109.68325791855204</v>
      </c>
    </row>
    <row r="34" spans="1:10" ht="18" customHeight="1">
      <c r="A34" s="43" t="s">
        <v>35</v>
      </c>
      <c r="B34" s="44">
        <v>4680</v>
      </c>
      <c r="C34" s="45">
        <v>821</v>
      </c>
      <c r="D34" s="44">
        <v>608</v>
      </c>
      <c r="E34" s="47">
        <v>635</v>
      </c>
      <c r="F34" s="14">
        <f t="shared" si="0"/>
        <v>-186</v>
      </c>
      <c r="G34" s="15">
        <f t="shared" si="1"/>
        <v>27</v>
      </c>
      <c r="H34" s="16">
        <f t="shared" si="2"/>
        <v>13.568376068376068</v>
      </c>
      <c r="I34" s="16">
        <f t="shared" si="3"/>
        <v>77.344701583434841</v>
      </c>
      <c r="J34" s="19">
        <f t="shared" si="4"/>
        <v>104.44078947368421</v>
      </c>
    </row>
    <row r="35" spans="1:10" ht="18" customHeight="1">
      <c r="A35" s="43" t="s">
        <v>36</v>
      </c>
      <c r="B35" s="44">
        <v>2217</v>
      </c>
      <c r="C35" s="45">
        <v>418</v>
      </c>
      <c r="D35" s="44">
        <v>375</v>
      </c>
      <c r="E35" s="47">
        <v>355</v>
      </c>
      <c r="F35" s="14">
        <f t="shared" si="0"/>
        <v>-63</v>
      </c>
      <c r="G35" s="15">
        <f t="shared" si="1"/>
        <v>-20</v>
      </c>
      <c r="H35" s="16">
        <f t="shared" si="2"/>
        <v>16.012629679747405</v>
      </c>
      <c r="I35" s="16">
        <f t="shared" si="3"/>
        <v>84.928229665071768</v>
      </c>
      <c r="J35" s="19">
        <f t="shared" si="4"/>
        <v>94.666666666666671</v>
      </c>
    </row>
    <row r="36" spans="1:10" ht="18" customHeight="1">
      <c r="A36" s="43" t="s">
        <v>37</v>
      </c>
      <c r="B36" s="44">
        <v>1847</v>
      </c>
      <c r="C36" s="45">
        <v>351</v>
      </c>
      <c r="D36" s="44">
        <v>294</v>
      </c>
      <c r="E36" s="47">
        <v>291</v>
      </c>
      <c r="F36" s="14">
        <f t="shared" si="0"/>
        <v>-60</v>
      </c>
      <c r="G36" s="15">
        <f t="shared" si="1"/>
        <v>-3</v>
      </c>
      <c r="H36" s="16">
        <f t="shared" si="2"/>
        <v>15.755278830536005</v>
      </c>
      <c r="I36" s="16">
        <f t="shared" si="3"/>
        <v>82.90598290598291</v>
      </c>
      <c r="J36" s="19">
        <f t="shared" si="4"/>
        <v>98.979591836734699</v>
      </c>
    </row>
    <row r="37" spans="1:10" ht="18" customHeight="1">
      <c r="A37" s="43" t="s">
        <v>38</v>
      </c>
      <c r="B37" s="44">
        <v>6627</v>
      </c>
      <c r="C37" s="45">
        <v>1139</v>
      </c>
      <c r="D37" s="44">
        <v>1031</v>
      </c>
      <c r="E37" s="47">
        <v>1111</v>
      </c>
      <c r="F37" s="14">
        <f t="shared" si="0"/>
        <v>-28</v>
      </c>
      <c r="G37" s="15">
        <f t="shared" si="1"/>
        <v>80</v>
      </c>
      <c r="H37" s="16">
        <f t="shared" si="2"/>
        <v>16.764750264071225</v>
      </c>
      <c r="I37" s="16">
        <f t="shared" si="3"/>
        <v>97.541703248463563</v>
      </c>
      <c r="J37" s="19">
        <f t="shared" si="4"/>
        <v>107.75945683802132</v>
      </c>
    </row>
    <row r="38" spans="1:10" ht="18" customHeight="1">
      <c r="A38" s="43" t="s">
        <v>39</v>
      </c>
      <c r="B38" s="44">
        <v>3329</v>
      </c>
      <c r="C38" s="45">
        <v>561</v>
      </c>
      <c r="D38" s="44">
        <v>533</v>
      </c>
      <c r="E38" s="47">
        <v>572</v>
      </c>
      <c r="F38" s="14">
        <f t="shared" si="0"/>
        <v>11</v>
      </c>
      <c r="G38" s="15">
        <f t="shared" si="1"/>
        <v>39</v>
      </c>
      <c r="H38" s="16">
        <f t="shared" si="2"/>
        <v>17.182337038149594</v>
      </c>
      <c r="I38" s="16">
        <f t="shared" si="3"/>
        <v>101.96078431372548</v>
      </c>
      <c r="J38" s="19">
        <f t="shared" si="4"/>
        <v>107.31707317073172</v>
      </c>
    </row>
    <row r="39" spans="1:10" ht="18" customHeight="1">
      <c r="A39" s="43" t="s">
        <v>40</v>
      </c>
      <c r="B39" s="44">
        <v>17961</v>
      </c>
      <c r="C39" s="45">
        <v>3368</v>
      </c>
      <c r="D39" s="44">
        <v>2929</v>
      </c>
      <c r="E39" s="47">
        <v>2660</v>
      </c>
      <c r="F39" s="14">
        <f t="shared" si="0"/>
        <v>-708</v>
      </c>
      <c r="G39" s="15">
        <f t="shared" si="1"/>
        <v>-269</v>
      </c>
      <c r="H39" s="16">
        <f t="shared" si="2"/>
        <v>14.809865820388621</v>
      </c>
      <c r="I39" s="16">
        <f t="shared" si="3"/>
        <v>78.978622327790973</v>
      </c>
      <c r="J39" s="19">
        <f t="shared" si="4"/>
        <v>90.815978149539092</v>
      </c>
    </row>
    <row r="40" spans="1:10" ht="18" customHeight="1">
      <c r="A40" s="43" t="s">
        <v>41</v>
      </c>
      <c r="B40" s="44">
        <v>4247</v>
      </c>
      <c r="C40" s="45">
        <v>845</v>
      </c>
      <c r="D40" s="44">
        <v>825</v>
      </c>
      <c r="E40" s="47">
        <v>851</v>
      </c>
      <c r="F40" s="14">
        <f t="shared" si="0"/>
        <v>6</v>
      </c>
      <c r="G40" s="15">
        <f t="shared" si="1"/>
        <v>26</v>
      </c>
      <c r="H40" s="16">
        <f t="shared" si="2"/>
        <v>20.037673651989639</v>
      </c>
      <c r="I40" s="16">
        <f t="shared" si="3"/>
        <v>100.71005917159763</v>
      </c>
      <c r="J40" s="19">
        <f t="shared" si="4"/>
        <v>103.15151515151516</v>
      </c>
    </row>
    <row r="41" spans="1:10" ht="18" customHeight="1">
      <c r="A41" s="43" t="s">
        <v>63</v>
      </c>
      <c r="B41" s="44">
        <v>4715</v>
      </c>
      <c r="C41" s="45">
        <v>850</v>
      </c>
      <c r="D41" s="44">
        <v>745</v>
      </c>
      <c r="E41" s="47">
        <v>781</v>
      </c>
      <c r="F41" s="14">
        <f t="shared" si="0"/>
        <v>-69</v>
      </c>
      <c r="G41" s="15">
        <f t="shared" si="1"/>
        <v>36</v>
      </c>
      <c r="H41" s="16">
        <f t="shared" si="2"/>
        <v>16.564156945917286</v>
      </c>
      <c r="I41" s="16">
        <f t="shared" si="3"/>
        <v>91.882352941176464</v>
      </c>
      <c r="J41" s="19">
        <f t="shared" si="4"/>
        <v>104.83221476510067</v>
      </c>
    </row>
    <row r="42" spans="1:10" ht="18" customHeight="1">
      <c r="A42" s="43" t="s">
        <v>43</v>
      </c>
      <c r="B42" s="44">
        <v>14338</v>
      </c>
      <c r="C42" s="45">
        <v>2546</v>
      </c>
      <c r="D42" s="44">
        <v>2091</v>
      </c>
      <c r="E42" s="47">
        <v>2224</v>
      </c>
      <c r="F42" s="14">
        <f t="shared" si="0"/>
        <v>-322</v>
      </c>
      <c r="G42" s="15">
        <f t="shared" si="1"/>
        <v>133</v>
      </c>
      <c r="H42" s="16">
        <f t="shared" si="2"/>
        <v>15.511228902217884</v>
      </c>
      <c r="I42" s="16">
        <f t="shared" si="3"/>
        <v>87.352710133542814</v>
      </c>
      <c r="J42" s="19">
        <f t="shared" si="4"/>
        <v>106.3605930176949</v>
      </c>
    </row>
    <row r="43" spans="1:10" ht="18" customHeight="1">
      <c r="A43" s="43" t="s">
        <v>44</v>
      </c>
      <c r="B43" s="44">
        <v>3484</v>
      </c>
      <c r="C43" s="45">
        <v>714</v>
      </c>
      <c r="D43" s="44">
        <v>659</v>
      </c>
      <c r="E43" s="47">
        <v>590</v>
      </c>
      <c r="F43" s="14">
        <f t="shared" si="0"/>
        <v>-124</v>
      </c>
      <c r="G43" s="15">
        <f t="shared" si="1"/>
        <v>-69</v>
      </c>
      <c r="H43" s="16">
        <f t="shared" si="2"/>
        <v>16.934557979334102</v>
      </c>
      <c r="I43" s="16">
        <f t="shared" si="3"/>
        <v>82.633053221288506</v>
      </c>
      <c r="J43" s="19">
        <f t="shared" si="4"/>
        <v>89.529590288315632</v>
      </c>
    </row>
    <row r="44" spans="1:10" ht="18" customHeight="1">
      <c r="A44" s="43" t="s">
        <v>45</v>
      </c>
      <c r="B44" s="44">
        <v>3315</v>
      </c>
      <c r="C44" s="45">
        <v>761</v>
      </c>
      <c r="D44" s="44">
        <v>711</v>
      </c>
      <c r="E44" s="47">
        <v>575</v>
      </c>
      <c r="F44" s="14">
        <f t="shared" si="0"/>
        <v>-186</v>
      </c>
      <c r="G44" s="15">
        <f t="shared" si="1"/>
        <v>-136</v>
      </c>
      <c r="H44" s="16">
        <f t="shared" si="2"/>
        <v>17.345399698340874</v>
      </c>
      <c r="I44" s="16">
        <f t="shared" si="3"/>
        <v>75.558475689881732</v>
      </c>
      <c r="J44" s="19">
        <f t="shared" si="4"/>
        <v>80.872011251758096</v>
      </c>
    </row>
    <row r="45" spans="1:10" ht="18" customHeight="1">
      <c r="A45" s="43" t="s">
        <v>46</v>
      </c>
      <c r="B45" s="44">
        <v>4831</v>
      </c>
      <c r="C45" s="45">
        <v>982</v>
      </c>
      <c r="D45" s="44">
        <v>829</v>
      </c>
      <c r="E45" s="47">
        <v>686</v>
      </c>
      <c r="F45" s="14">
        <f t="shared" si="0"/>
        <v>-296</v>
      </c>
      <c r="G45" s="15">
        <f t="shared" si="1"/>
        <v>-143</v>
      </c>
      <c r="H45" s="16">
        <f t="shared" si="2"/>
        <v>14.199958600703788</v>
      </c>
      <c r="I45" s="16">
        <f t="shared" si="3"/>
        <v>69.857433808553964</v>
      </c>
      <c r="J45" s="19">
        <f t="shared" si="4"/>
        <v>82.750301568154399</v>
      </c>
    </row>
    <row r="46" spans="1:10" ht="18" customHeight="1">
      <c r="A46" s="43" t="s">
        <v>47</v>
      </c>
      <c r="B46" s="44">
        <v>25302</v>
      </c>
      <c r="C46" s="45">
        <v>4312</v>
      </c>
      <c r="D46" s="44">
        <v>4216</v>
      </c>
      <c r="E46" s="47">
        <v>4376</v>
      </c>
      <c r="F46" s="14">
        <f t="shared" si="0"/>
        <v>64</v>
      </c>
      <c r="G46" s="15">
        <f t="shared" si="1"/>
        <v>160</v>
      </c>
      <c r="H46" s="16">
        <f t="shared" si="2"/>
        <v>17.295075488103706</v>
      </c>
      <c r="I46" s="16">
        <f t="shared" si="3"/>
        <v>101.48423005565863</v>
      </c>
      <c r="J46" s="19">
        <f t="shared" si="4"/>
        <v>103.79506641366223</v>
      </c>
    </row>
    <row r="47" spans="1:10" ht="18" customHeight="1">
      <c r="A47" s="43" t="s">
        <v>48</v>
      </c>
      <c r="B47" s="44">
        <v>7679</v>
      </c>
      <c r="C47" s="45">
        <v>1373</v>
      </c>
      <c r="D47" s="44">
        <v>1278</v>
      </c>
      <c r="E47" s="47">
        <v>1372</v>
      </c>
      <c r="F47" s="14">
        <f t="shared" si="0"/>
        <v>-1</v>
      </c>
      <c r="G47" s="15">
        <f t="shared" si="1"/>
        <v>94</v>
      </c>
      <c r="H47" s="16">
        <f t="shared" si="2"/>
        <v>17.866909753874204</v>
      </c>
      <c r="I47" s="16">
        <f t="shared" si="3"/>
        <v>99.927166788055359</v>
      </c>
      <c r="J47" s="19">
        <f t="shared" si="4"/>
        <v>107.35524256651017</v>
      </c>
    </row>
    <row r="48" spans="1:10" ht="18" customHeight="1">
      <c r="A48" s="43" t="s">
        <v>49</v>
      </c>
      <c r="B48" s="44">
        <v>2674</v>
      </c>
      <c r="C48" s="45">
        <v>446</v>
      </c>
      <c r="D48" s="44">
        <v>406</v>
      </c>
      <c r="E48" s="47">
        <v>463</v>
      </c>
      <c r="F48" s="14">
        <f t="shared" si="0"/>
        <v>17</v>
      </c>
      <c r="G48" s="15">
        <f t="shared" si="1"/>
        <v>57</v>
      </c>
      <c r="H48" s="16">
        <f t="shared" si="2"/>
        <v>17.31488406881077</v>
      </c>
      <c r="I48" s="16">
        <f t="shared" si="3"/>
        <v>103.81165919282512</v>
      </c>
      <c r="J48" s="19">
        <f t="shared" si="4"/>
        <v>114.03940886699509</v>
      </c>
    </row>
    <row r="49" spans="1:10" ht="18" customHeight="1">
      <c r="A49" s="43" t="s">
        <v>50</v>
      </c>
      <c r="B49" s="44">
        <v>8357</v>
      </c>
      <c r="C49" s="45">
        <v>1559</v>
      </c>
      <c r="D49" s="44">
        <v>1483</v>
      </c>
      <c r="E49" s="47">
        <v>1554</v>
      </c>
      <c r="F49" s="14">
        <f t="shared" si="0"/>
        <v>-5</v>
      </c>
      <c r="G49" s="15">
        <f t="shared" si="1"/>
        <v>71</v>
      </c>
      <c r="H49" s="16">
        <f t="shared" si="2"/>
        <v>18.595189661361733</v>
      </c>
      <c r="I49" s="16">
        <f t="shared" si="3"/>
        <v>99.67928159076331</v>
      </c>
      <c r="J49" s="19">
        <f t="shared" si="4"/>
        <v>104.78759271746461</v>
      </c>
    </row>
    <row r="50" spans="1:10" ht="18" customHeight="1">
      <c r="A50" s="43" t="s">
        <v>51</v>
      </c>
      <c r="B50" s="44">
        <v>2974</v>
      </c>
      <c r="C50" s="45">
        <v>497</v>
      </c>
      <c r="D50" s="44">
        <v>416</v>
      </c>
      <c r="E50" s="47">
        <v>439</v>
      </c>
      <c r="F50" s="14">
        <f t="shared" si="0"/>
        <v>-58</v>
      </c>
      <c r="G50" s="15">
        <f t="shared" si="1"/>
        <v>23</v>
      </c>
      <c r="H50" s="16">
        <f t="shared" si="2"/>
        <v>14.76126429051782</v>
      </c>
      <c r="I50" s="16">
        <f t="shared" si="3"/>
        <v>88.329979879275655</v>
      </c>
      <c r="J50" s="19">
        <f t="shared" si="4"/>
        <v>105.52884615384615</v>
      </c>
    </row>
    <row r="51" spans="1:10" ht="18" customHeight="1">
      <c r="A51" s="48" t="s">
        <v>52</v>
      </c>
      <c r="B51" s="49">
        <v>416469</v>
      </c>
      <c r="C51" s="49">
        <v>71986</v>
      </c>
      <c r="D51" s="49">
        <v>65750</v>
      </c>
      <c r="E51" s="49">
        <v>69936</v>
      </c>
      <c r="F51" s="24">
        <f>+E51-C51</f>
        <v>-2050</v>
      </c>
      <c r="G51" s="22">
        <f>+E51-D51</f>
        <v>4186</v>
      </c>
      <c r="H51" s="23">
        <f t="shared" si="2"/>
        <v>16.79260641248208</v>
      </c>
      <c r="I51" s="23">
        <f t="shared" si="3"/>
        <v>97.152224043564033</v>
      </c>
      <c r="J51" s="23">
        <f t="shared" si="4"/>
        <v>106.36653992395438</v>
      </c>
    </row>
    <row r="52" spans="1:10" ht="18" customHeight="1">
      <c r="A52" s="50" t="s">
        <v>66</v>
      </c>
      <c r="B52" s="51">
        <v>0</v>
      </c>
      <c r="C52" s="51">
        <v>0</v>
      </c>
      <c r="D52" s="51">
        <v>0</v>
      </c>
      <c r="E52" s="51">
        <v>0</v>
      </c>
      <c r="F52" s="24">
        <f>+E52-C52</f>
        <v>0</v>
      </c>
      <c r="G52" s="22">
        <f>+E52-D52</f>
        <v>0</v>
      </c>
      <c r="H52" s="23">
        <v>0</v>
      </c>
      <c r="I52" s="23">
        <v>0</v>
      </c>
      <c r="J52" s="23">
        <v>0</v>
      </c>
    </row>
    <row r="53" spans="1:10" ht="18" customHeight="1">
      <c r="A53" s="106" t="s">
        <v>83</v>
      </c>
      <c r="B53" s="51">
        <v>0</v>
      </c>
      <c r="C53" s="51">
        <v>0</v>
      </c>
      <c r="D53" s="51">
        <v>0</v>
      </c>
      <c r="E53" s="51">
        <v>-1</v>
      </c>
      <c r="F53" s="24">
        <f>+E53-C53</f>
        <v>-1</v>
      </c>
      <c r="G53" s="22">
        <f>+E53-D53</f>
        <v>-1</v>
      </c>
      <c r="H53" s="23">
        <v>0</v>
      </c>
      <c r="I53" s="23">
        <v>0</v>
      </c>
      <c r="J53" s="23">
        <v>0</v>
      </c>
    </row>
    <row r="54" spans="1:10" ht="19.5" customHeight="1">
      <c r="A54" s="54" t="s">
        <v>84</v>
      </c>
      <c r="B54" s="52">
        <f>+B51+B52+B53</f>
        <v>416469</v>
      </c>
      <c r="C54" s="52">
        <f t="shared" ref="C54:E54" si="5">+C51+C52+C53</f>
        <v>71986</v>
      </c>
      <c r="D54" s="52">
        <v>65750</v>
      </c>
      <c r="E54" s="52">
        <f t="shared" si="5"/>
        <v>69935</v>
      </c>
      <c r="F54" s="24">
        <f>+E54-C54</f>
        <v>-2051</v>
      </c>
      <c r="G54" s="22">
        <f>+E54-D54</f>
        <v>4185</v>
      </c>
      <c r="H54" s="23">
        <f>+E54/B54*100</f>
        <v>16.792366298572041</v>
      </c>
      <c r="I54" s="23">
        <f t="shared" si="3"/>
        <v>97.150834884560894</v>
      </c>
      <c r="J54" s="23">
        <f t="shared" si="4"/>
        <v>106.36501901140684</v>
      </c>
    </row>
    <row r="55" spans="1:10">
      <c r="A55" s="107"/>
      <c r="B55" s="107"/>
      <c r="C55" s="107"/>
      <c r="D55" s="107"/>
      <c r="E55" s="107"/>
      <c r="F55" s="107"/>
      <c r="G55" s="108"/>
      <c r="H55" s="107"/>
    </row>
    <row r="103" spans="7:10" ht="19.5" customHeight="1">
      <c r="G103" s="30"/>
      <c r="H103" s="30"/>
      <c r="J103" s="30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E27" sqref="E27"/>
    </sheetView>
  </sheetViews>
  <sheetFormatPr defaultRowHeight="18" customHeight="1"/>
  <cols>
    <col min="1" max="1" width="20.5546875" style="31" customWidth="1"/>
    <col min="2" max="2" width="10.21875" style="31" customWidth="1"/>
    <col min="3" max="3" width="14.21875" style="31" customWidth="1"/>
    <col min="4" max="5" width="9.77734375" style="31" customWidth="1"/>
    <col min="6" max="7" width="6.88671875" style="31" customWidth="1"/>
    <col min="8" max="10" width="7.33203125" style="31" customWidth="1"/>
    <col min="11" max="16384" width="8.88671875" style="31"/>
  </cols>
  <sheetData>
    <row r="3" spans="1:10" ht="18" customHeight="1">
      <c r="A3" s="27" t="s">
        <v>55</v>
      </c>
      <c r="B3" s="28"/>
      <c r="C3" s="28"/>
      <c r="D3" s="28"/>
      <c r="E3" s="28"/>
      <c r="F3" s="28"/>
      <c r="G3" s="29"/>
      <c r="H3" s="28"/>
      <c r="I3" s="30"/>
    </row>
    <row r="4" spans="1:10" ht="18" customHeight="1">
      <c r="A4" s="4" t="s">
        <v>56</v>
      </c>
      <c r="B4" s="28"/>
      <c r="C4" s="28"/>
      <c r="D4" s="28"/>
      <c r="E4" s="28"/>
      <c r="F4" s="28"/>
      <c r="G4" s="29"/>
      <c r="H4" s="28"/>
      <c r="I4" s="30"/>
    </row>
    <row r="5" spans="1:10" ht="18" customHeight="1">
      <c r="A5" s="28"/>
      <c r="B5" s="28"/>
      <c r="C5" s="28"/>
      <c r="D5" s="28"/>
      <c r="E5" s="28"/>
      <c r="F5" s="28"/>
      <c r="G5" s="29"/>
      <c r="H5" s="28"/>
      <c r="I5" s="30"/>
    </row>
    <row r="6" spans="1:10" ht="18" customHeight="1">
      <c r="A6" s="32"/>
      <c r="B6" s="32"/>
      <c r="C6" s="32"/>
      <c r="D6" s="32"/>
      <c r="E6" s="32"/>
      <c r="F6" s="33"/>
      <c r="G6" s="34"/>
      <c r="H6" s="35"/>
      <c r="I6" s="30"/>
      <c r="J6" s="36" t="s">
        <v>3</v>
      </c>
    </row>
    <row r="7" spans="1:10" ht="18.75" customHeight="1">
      <c r="A7" s="121" t="s">
        <v>4</v>
      </c>
      <c r="B7" s="114" t="s">
        <v>57</v>
      </c>
      <c r="C7" s="114" t="s">
        <v>58</v>
      </c>
      <c r="D7" s="125" t="s">
        <v>8</v>
      </c>
      <c r="E7" s="126"/>
      <c r="F7" s="117" t="s">
        <v>9</v>
      </c>
      <c r="G7" s="118"/>
      <c r="H7" s="109" t="s">
        <v>59</v>
      </c>
      <c r="I7" s="109" t="s">
        <v>60</v>
      </c>
      <c r="J7" s="120" t="s">
        <v>61</v>
      </c>
    </row>
    <row r="8" spans="1:10" ht="18.75" customHeight="1">
      <c r="A8" s="122"/>
      <c r="B8" s="124"/>
      <c r="C8" s="124"/>
      <c r="D8" s="127"/>
      <c r="E8" s="128"/>
      <c r="F8" s="109" t="s">
        <v>62</v>
      </c>
      <c r="G8" s="109" t="s">
        <v>12</v>
      </c>
      <c r="H8" s="119"/>
      <c r="I8" s="119"/>
      <c r="J8" s="120"/>
    </row>
    <row r="9" spans="1:10" ht="24.75" customHeight="1">
      <c r="A9" s="123"/>
      <c r="B9" s="115"/>
      <c r="C9" s="115"/>
      <c r="D9" s="37">
        <v>2014</v>
      </c>
      <c r="E9" s="37">
        <v>2015</v>
      </c>
      <c r="F9" s="110"/>
      <c r="G9" s="110"/>
      <c r="H9" s="110"/>
      <c r="I9" s="110"/>
      <c r="J9" s="120"/>
    </row>
    <row r="10" spans="1:10" ht="18" customHeight="1">
      <c r="A10" s="38" t="s">
        <v>15</v>
      </c>
      <c r="B10" s="39">
        <v>1</v>
      </c>
      <c r="C10" s="39">
        <v>2</v>
      </c>
      <c r="D10" s="39">
        <v>3</v>
      </c>
      <c r="E10" s="39">
        <v>4</v>
      </c>
      <c r="F10" s="40">
        <v>5</v>
      </c>
      <c r="G10" s="41">
        <v>6</v>
      </c>
      <c r="H10" s="39">
        <v>7</v>
      </c>
      <c r="I10" s="42">
        <v>8</v>
      </c>
      <c r="J10" s="42">
        <v>9</v>
      </c>
    </row>
    <row r="11" spans="1:10" ht="18" customHeight="1">
      <c r="A11" s="43" t="s">
        <v>16</v>
      </c>
      <c r="B11" s="44">
        <v>2187</v>
      </c>
      <c r="C11" s="45">
        <v>348</v>
      </c>
      <c r="D11" s="44">
        <v>395</v>
      </c>
      <c r="E11" s="46">
        <v>386</v>
      </c>
      <c r="F11" s="14">
        <f>+E11-C11</f>
        <v>38</v>
      </c>
      <c r="G11" s="15">
        <f>+E11-D11</f>
        <v>-9</v>
      </c>
      <c r="H11" s="16">
        <f>+E11/B11*100</f>
        <v>17.649748513946044</v>
      </c>
      <c r="I11" s="16">
        <f>+E11/C11*100</f>
        <v>110.91954022988506</v>
      </c>
      <c r="J11" s="17">
        <f t="shared" ref="J11:J51" si="0">+E11/D11*100</f>
        <v>97.721518987341767</v>
      </c>
    </row>
    <row r="12" spans="1:10" ht="18" customHeight="1">
      <c r="A12" s="43" t="s">
        <v>17</v>
      </c>
      <c r="B12" s="44">
        <v>558</v>
      </c>
      <c r="C12" s="45">
        <v>75</v>
      </c>
      <c r="D12" s="44">
        <v>75</v>
      </c>
      <c r="E12" s="47">
        <v>77</v>
      </c>
      <c r="F12" s="14">
        <f t="shared" ref="F12:F51" si="1">+E12-C12</f>
        <v>2</v>
      </c>
      <c r="G12" s="15">
        <f t="shared" ref="G12:G46" si="2">+E12-D12</f>
        <v>2</v>
      </c>
      <c r="H12" s="16">
        <f t="shared" ref="H12:H49" si="3">+E12/B12*100</f>
        <v>13.799283154121863</v>
      </c>
      <c r="I12" s="16">
        <f t="shared" ref="I12:I49" si="4">+E12/C12*100</f>
        <v>102.66666666666666</v>
      </c>
      <c r="J12" s="19">
        <f t="shared" si="0"/>
        <v>102.66666666666666</v>
      </c>
    </row>
    <row r="13" spans="1:10" ht="18" customHeight="1">
      <c r="A13" s="43" t="s">
        <v>18</v>
      </c>
      <c r="B13" s="44">
        <v>207</v>
      </c>
      <c r="C13" s="45">
        <v>36</v>
      </c>
      <c r="D13" s="44">
        <v>31</v>
      </c>
      <c r="E13" s="47">
        <v>20</v>
      </c>
      <c r="F13" s="14">
        <f t="shared" si="1"/>
        <v>-16</v>
      </c>
      <c r="G13" s="15">
        <f t="shared" si="2"/>
        <v>-11</v>
      </c>
      <c r="H13" s="16">
        <f t="shared" si="3"/>
        <v>9.6618357487922708</v>
      </c>
      <c r="I13" s="16">
        <f t="shared" si="4"/>
        <v>55.555555555555557</v>
      </c>
      <c r="J13" s="19">
        <f t="shared" si="0"/>
        <v>64.516129032258064</v>
      </c>
    </row>
    <row r="14" spans="1:10" ht="18" customHeight="1">
      <c r="A14" s="43" t="s">
        <v>19</v>
      </c>
      <c r="B14" s="44">
        <v>384</v>
      </c>
      <c r="C14" s="45">
        <v>72</v>
      </c>
      <c r="D14" s="44">
        <v>80</v>
      </c>
      <c r="E14" s="47">
        <v>75</v>
      </c>
      <c r="F14" s="14">
        <f t="shared" si="1"/>
        <v>3</v>
      </c>
      <c r="G14" s="15">
        <f t="shared" si="2"/>
        <v>-5</v>
      </c>
      <c r="H14" s="16">
        <f t="shared" si="3"/>
        <v>19.53125</v>
      </c>
      <c r="I14" s="16">
        <f t="shared" si="4"/>
        <v>104.16666666666667</v>
      </c>
      <c r="J14" s="19">
        <f t="shared" si="0"/>
        <v>93.75</v>
      </c>
    </row>
    <row r="15" spans="1:10" ht="18" customHeight="1">
      <c r="A15" s="43" t="s">
        <v>20</v>
      </c>
      <c r="B15" s="44">
        <v>311</v>
      </c>
      <c r="C15" s="45">
        <v>25</v>
      </c>
      <c r="D15" s="44">
        <v>12</v>
      </c>
      <c r="E15" s="47">
        <v>47</v>
      </c>
      <c r="F15" s="14">
        <f t="shared" si="1"/>
        <v>22</v>
      </c>
      <c r="G15" s="15">
        <f t="shared" si="2"/>
        <v>35</v>
      </c>
      <c r="H15" s="16">
        <f t="shared" si="3"/>
        <v>15.112540192926044</v>
      </c>
      <c r="I15" s="16">
        <f t="shared" si="4"/>
        <v>188</v>
      </c>
      <c r="J15" s="19">
        <f t="shared" si="0"/>
        <v>391.66666666666663</v>
      </c>
    </row>
    <row r="16" spans="1:10" ht="18" customHeight="1">
      <c r="A16" s="43" t="s">
        <v>21</v>
      </c>
      <c r="B16" s="44">
        <v>605</v>
      </c>
      <c r="C16" s="45">
        <v>159</v>
      </c>
      <c r="D16" s="44">
        <v>85</v>
      </c>
      <c r="E16" s="47">
        <v>60</v>
      </c>
      <c r="F16" s="14">
        <f t="shared" si="1"/>
        <v>-99</v>
      </c>
      <c r="G16" s="15">
        <f t="shared" si="2"/>
        <v>-25</v>
      </c>
      <c r="H16" s="16">
        <f t="shared" si="3"/>
        <v>9.9173553719008272</v>
      </c>
      <c r="I16" s="16">
        <f t="shared" si="4"/>
        <v>37.735849056603776</v>
      </c>
      <c r="J16" s="19">
        <f t="shared" si="0"/>
        <v>70.588235294117652</v>
      </c>
    </row>
    <row r="17" spans="1:10" ht="18" customHeight="1">
      <c r="A17" s="43" t="s">
        <v>22</v>
      </c>
      <c r="B17" s="44">
        <v>617</v>
      </c>
      <c r="C17" s="45">
        <v>138</v>
      </c>
      <c r="D17" s="44">
        <v>115</v>
      </c>
      <c r="E17" s="47">
        <v>98</v>
      </c>
      <c r="F17" s="14">
        <f t="shared" si="1"/>
        <v>-40</v>
      </c>
      <c r="G17" s="15">
        <f t="shared" si="2"/>
        <v>-17</v>
      </c>
      <c r="H17" s="16">
        <f t="shared" si="3"/>
        <v>15.883306320907616</v>
      </c>
      <c r="I17" s="16">
        <f t="shared" si="4"/>
        <v>71.014492753623188</v>
      </c>
      <c r="J17" s="19">
        <f t="shared" si="0"/>
        <v>85.217391304347828</v>
      </c>
    </row>
    <row r="18" spans="1:10" ht="18" customHeight="1">
      <c r="A18" s="43" t="s">
        <v>23</v>
      </c>
      <c r="B18" s="44">
        <v>1069</v>
      </c>
      <c r="C18" s="45">
        <v>177</v>
      </c>
      <c r="D18" s="44">
        <v>193</v>
      </c>
      <c r="E18" s="47">
        <v>255</v>
      </c>
      <c r="F18" s="14">
        <f t="shared" si="1"/>
        <v>78</v>
      </c>
      <c r="G18" s="15">
        <f t="shared" si="2"/>
        <v>62</v>
      </c>
      <c r="H18" s="16">
        <f t="shared" si="3"/>
        <v>23.854069223573433</v>
      </c>
      <c r="I18" s="16">
        <f t="shared" si="4"/>
        <v>144.06779661016949</v>
      </c>
      <c r="J18" s="19">
        <f t="shared" si="0"/>
        <v>132.12435233160622</v>
      </c>
    </row>
    <row r="19" spans="1:10" ht="18" customHeight="1">
      <c r="A19" s="43" t="s">
        <v>24</v>
      </c>
      <c r="B19" s="44">
        <v>873</v>
      </c>
      <c r="C19" s="45">
        <v>260</v>
      </c>
      <c r="D19" s="44">
        <v>150</v>
      </c>
      <c r="E19" s="47">
        <v>119</v>
      </c>
      <c r="F19" s="14">
        <f t="shared" si="1"/>
        <v>-141</v>
      </c>
      <c r="G19" s="15">
        <f t="shared" si="2"/>
        <v>-31</v>
      </c>
      <c r="H19" s="16">
        <f t="shared" si="3"/>
        <v>13.631156930126002</v>
      </c>
      <c r="I19" s="16">
        <f t="shared" si="4"/>
        <v>45.769230769230766</v>
      </c>
      <c r="J19" s="19">
        <f t="shared" si="0"/>
        <v>79.333333333333329</v>
      </c>
    </row>
    <row r="20" spans="1:10" ht="18" customHeight="1">
      <c r="A20" s="43" t="s">
        <v>25</v>
      </c>
      <c r="B20" s="44">
        <v>458</v>
      </c>
      <c r="C20" s="45">
        <v>68</v>
      </c>
      <c r="D20" s="44">
        <v>15</v>
      </c>
      <c r="E20" s="47">
        <v>21</v>
      </c>
      <c r="F20" s="14">
        <f t="shared" si="1"/>
        <v>-47</v>
      </c>
      <c r="G20" s="15">
        <f t="shared" si="2"/>
        <v>6</v>
      </c>
      <c r="H20" s="16">
        <f t="shared" si="3"/>
        <v>4.5851528384279483</v>
      </c>
      <c r="I20" s="16">
        <f t="shared" si="4"/>
        <v>30.882352941176471</v>
      </c>
      <c r="J20" s="19">
        <f t="shared" si="0"/>
        <v>140</v>
      </c>
    </row>
    <row r="21" spans="1:10" ht="18" customHeight="1">
      <c r="A21" s="43" t="s">
        <v>26</v>
      </c>
      <c r="B21" s="44">
        <v>251</v>
      </c>
      <c r="C21" s="45">
        <v>52</v>
      </c>
      <c r="D21" s="44">
        <v>60</v>
      </c>
      <c r="E21" s="47">
        <v>29</v>
      </c>
      <c r="F21" s="14">
        <f t="shared" si="1"/>
        <v>-23</v>
      </c>
      <c r="G21" s="15">
        <f t="shared" si="2"/>
        <v>-31</v>
      </c>
      <c r="H21" s="16">
        <f t="shared" si="3"/>
        <v>11.553784860557768</v>
      </c>
      <c r="I21" s="16">
        <f t="shared" si="4"/>
        <v>55.769230769230774</v>
      </c>
      <c r="J21" s="19">
        <f t="shared" si="0"/>
        <v>48.333333333333336</v>
      </c>
    </row>
    <row r="22" spans="1:10" ht="18" customHeight="1">
      <c r="A22" s="43" t="s">
        <v>27</v>
      </c>
      <c r="B22" s="44">
        <v>152</v>
      </c>
      <c r="C22" s="45">
        <v>27</v>
      </c>
      <c r="D22" s="44">
        <v>19</v>
      </c>
      <c r="E22" s="47">
        <v>46</v>
      </c>
      <c r="F22" s="14">
        <f t="shared" si="1"/>
        <v>19</v>
      </c>
      <c r="G22" s="15">
        <f t="shared" si="2"/>
        <v>27</v>
      </c>
      <c r="H22" s="16">
        <f t="shared" si="3"/>
        <v>30.263157894736842</v>
      </c>
      <c r="I22" s="16">
        <f t="shared" si="4"/>
        <v>170.37037037037038</v>
      </c>
      <c r="J22" s="19">
        <f t="shared" si="0"/>
        <v>242.10526315789474</v>
      </c>
    </row>
    <row r="23" spans="1:10" ht="18" customHeight="1">
      <c r="A23" s="43" t="s">
        <v>28</v>
      </c>
      <c r="B23" s="44">
        <v>396</v>
      </c>
      <c r="C23" s="45">
        <v>50</v>
      </c>
      <c r="D23" s="44">
        <v>72</v>
      </c>
      <c r="E23" s="47">
        <v>64</v>
      </c>
      <c r="F23" s="14">
        <f t="shared" si="1"/>
        <v>14</v>
      </c>
      <c r="G23" s="15">
        <f t="shared" si="2"/>
        <v>-8</v>
      </c>
      <c r="H23" s="16">
        <f t="shared" si="3"/>
        <v>16.161616161616163</v>
      </c>
      <c r="I23" s="16">
        <f t="shared" si="4"/>
        <v>128</v>
      </c>
      <c r="J23" s="19">
        <f t="shared" si="0"/>
        <v>88.888888888888886</v>
      </c>
    </row>
    <row r="24" spans="1:10" ht="18" customHeight="1">
      <c r="A24" s="43" t="s">
        <v>29</v>
      </c>
      <c r="B24" s="44">
        <v>1041</v>
      </c>
      <c r="C24" s="45">
        <v>129</v>
      </c>
      <c r="D24" s="44">
        <v>86</v>
      </c>
      <c r="E24" s="47">
        <v>116</v>
      </c>
      <c r="F24" s="14">
        <f t="shared" si="1"/>
        <v>-13</v>
      </c>
      <c r="G24" s="15">
        <f t="shared" si="2"/>
        <v>30</v>
      </c>
      <c r="H24" s="16">
        <f t="shared" si="3"/>
        <v>11.143131604226705</v>
      </c>
      <c r="I24" s="16">
        <f t="shared" si="4"/>
        <v>89.922480620155042</v>
      </c>
      <c r="J24" s="19">
        <f t="shared" si="0"/>
        <v>134.88372093023256</v>
      </c>
    </row>
    <row r="25" spans="1:10" ht="18" customHeight="1">
      <c r="A25" s="43" t="s">
        <v>30</v>
      </c>
      <c r="B25" s="44">
        <v>257</v>
      </c>
      <c r="C25" s="45">
        <v>40</v>
      </c>
      <c r="D25" s="44">
        <v>24</v>
      </c>
      <c r="E25" s="47">
        <v>49</v>
      </c>
      <c r="F25" s="14">
        <f t="shared" si="1"/>
        <v>9</v>
      </c>
      <c r="G25" s="15">
        <f t="shared" si="2"/>
        <v>25</v>
      </c>
      <c r="H25" s="16">
        <f t="shared" si="3"/>
        <v>19.066147859922179</v>
      </c>
      <c r="I25" s="16">
        <f t="shared" si="4"/>
        <v>122.50000000000001</v>
      </c>
      <c r="J25" s="19">
        <f t="shared" si="0"/>
        <v>204.16666666666666</v>
      </c>
    </row>
    <row r="26" spans="1:10" ht="18" customHeight="1">
      <c r="A26" s="43" t="s">
        <v>31</v>
      </c>
      <c r="B26" s="44">
        <v>476</v>
      </c>
      <c r="C26" s="45">
        <v>33</v>
      </c>
      <c r="D26" s="44">
        <v>11</v>
      </c>
      <c r="E26" s="47">
        <v>15</v>
      </c>
      <c r="F26" s="14">
        <f t="shared" si="1"/>
        <v>-18</v>
      </c>
      <c r="G26" s="15">
        <f t="shared" si="2"/>
        <v>4</v>
      </c>
      <c r="H26" s="16">
        <f t="shared" si="3"/>
        <v>3.1512605042016806</v>
      </c>
      <c r="I26" s="16">
        <f t="shared" si="4"/>
        <v>45.454545454545453</v>
      </c>
      <c r="J26" s="19">
        <f t="shared" si="0"/>
        <v>136.36363636363635</v>
      </c>
    </row>
    <row r="27" spans="1:10" ht="18" customHeight="1">
      <c r="A27" s="43" t="s">
        <v>32</v>
      </c>
      <c r="B27" s="44">
        <v>330</v>
      </c>
      <c r="C27" s="45">
        <v>44</v>
      </c>
      <c r="D27" s="44">
        <v>39</v>
      </c>
      <c r="E27" s="47">
        <v>58</v>
      </c>
      <c r="F27" s="14">
        <f t="shared" si="1"/>
        <v>14</v>
      </c>
      <c r="G27" s="15">
        <f t="shared" si="2"/>
        <v>19</v>
      </c>
      <c r="H27" s="16">
        <f t="shared" si="3"/>
        <v>17.575757575757574</v>
      </c>
      <c r="I27" s="16">
        <f t="shared" si="4"/>
        <v>131.81818181818181</v>
      </c>
      <c r="J27" s="19">
        <f t="shared" si="0"/>
        <v>148.71794871794873</v>
      </c>
    </row>
    <row r="28" spans="1:10" ht="18" customHeight="1">
      <c r="A28" s="43" t="s">
        <v>33</v>
      </c>
      <c r="B28" s="44">
        <v>345</v>
      </c>
      <c r="C28" s="45">
        <v>55</v>
      </c>
      <c r="D28" s="44">
        <v>53</v>
      </c>
      <c r="E28" s="47">
        <v>52</v>
      </c>
      <c r="F28" s="14">
        <f t="shared" si="1"/>
        <v>-3</v>
      </c>
      <c r="G28" s="15">
        <f t="shared" si="2"/>
        <v>-1</v>
      </c>
      <c r="H28" s="16">
        <f t="shared" si="3"/>
        <v>15.072463768115943</v>
      </c>
      <c r="I28" s="16">
        <f t="shared" si="4"/>
        <v>94.545454545454547</v>
      </c>
      <c r="J28" s="19">
        <f t="shared" si="0"/>
        <v>98.113207547169807</v>
      </c>
    </row>
    <row r="29" spans="1:10" ht="18" customHeight="1">
      <c r="A29" s="43" t="s">
        <v>34</v>
      </c>
      <c r="B29" s="44">
        <v>902</v>
      </c>
      <c r="C29" s="45">
        <v>127</v>
      </c>
      <c r="D29" s="44">
        <v>127</v>
      </c>
      <c r="E29" s="47">
        <v>152</v>
      </c>
      <c r="F29" s="14">
        <f t="shared" si="1"/>
        <v>25</v>
      </c>
      <c r="G29" s="15">
        <f t="shared" si="2"/>
        <v>25</v>
      </c>
      <c r="H29" s="16">
        <f t="shared" si="3"/>
        <v>16.851441241685144</v>
      </c>
      <c r="I29" s="16">
        <f t="shared" si="4"/>
        <v>119.68503937007875</v>
      </c>
      <c r="J29" s="19">
        <f t="shared" si="0"/>
        <v>119.68503937007875</v>
      </c>
    </row>
    <row r="30" spans="1:10" ht="18" customHeight="1">
      <c r="A30" s="43" t="s">
        <v>35</v>
      </c>
      <c r="B30" s="44">
        <v>394</v>
      </c>
      <c r="C30" s="45">
        <v>46</v>
      </c>
      <c r="D30" s="44">
        <v>69</v>
      </c>
      <c r="E30" s="47">
        <v>192</v>
      </c>
      <c r="F30" s="14">
        <f t="shared" si="1"/>
        <v>146</v>
      </c>
      <c r="G30" s="15">
        <f t="shared" si="2"/>
        <v>123</v>
      </c>
      <c r="H30" s="16">
        <f t="shared" si="3"/>
        <v>48.73096446700508</v>
      </c>
      <c r="I30" s="16">
        <f t="shared" si="4"/>
        <v>417.39130434782606</v>
      </c>
      <c r="J30" s="19">
        <f t="shared" si="0"/>
        <v>278.26086956521738</v>
      </c>
    </row>
    <row r="31" spans="1:10" ht="18" customHeight="1">
      <c r="A31" s="43" t="s">
        <v>36</v>
      </c>
      <c r="B31" s="44">
        <v>74</v>
      </c>
      <c r="C31" s="45">
        <v>16</v>
      </c>
      <c r="D31" s="44">
        <v>16</v>
      </c>
      <c r="E31" s="47">
        <v>8</v>
      </c>
      <c r="F31" s="14">
        <f t="shared" si="1"/>
        <v>-8</v>
      </c>
      <c r="G31" s="15">
        <f t="shared" si="2"/>
        <v>-8</v>
      </c>
      <c r="H31" s="16">
        <f t="shared" si="3"/>
        <v>10.810810810810811</v>
      </c>
      <c r="I31" s="16">
        <f t="shared" si="4"/>
        <v>50</v>
      </c>
      <c r="J31" s="19">
        <f t="shared" si="0"/>
        <v>50</v>
      </c>
    </row>
    <row r="32" spans="1:10" ht="18" customHeight="1">
      <c r="A32" s="43" t="s">
        <v>37</v>
      </c>
      <c r="B32" s="44">
        <v>556</v>
      </c>
      <c r="C32" s="45">
        <v>159</v>
      </c>
      <c r="D32" s="44">
        <v>144</v>
      </c>
      <c r="E32" s="47">
        <v>113</v>
      </c>
      <c r="F32" s="14">
        <f t="shared" si="1"/>
        <v>-46</v>
      </c>
      <c r="G32" s="15">
        <f t="shared" si="2"/>
        <v>-31</v>
      </c>
      <c r="H32" s="16">
        <f t="shared" si="3"/>
        <v>20.323741007194247</v>
      </c>
      <c r="I32" s="16">
        <f t="shared" si="4"/>
        <v>71.069182389937097</v>
      </c>
      <c r="J32" s="19">
        <f t="shared" si="0"/>
        <v>78.472222222222214</v>
      </c>
    </row>
    <row r="33" spans="1:10" ht="18" customHeight="1">
      <c r="A33" s="43" t="s">
        <v>38</v>
      </c>
      <c r="B33" s="44">
        <v>267</v>
      </c>
      <c r="C33" s="45">
        <v>48</v>
      </c>
      <c r="D33" s="44">
        <v>41</v>
      </c>
      <c r="E33" s="47">
        <v>68</v>
      </c>
      <c r="F33" s="14">
        <f t="shared" si="1"/>
        <v>20</v>
      </c>
      <c r="G33" s="15">
        <f t="shared" si="2"/>
        <v>27</v>
      </c>
      <c r="H33" s="16">
        <f t="shared" si="3"/>
        <v>25.468164794007492</v>
      </c>
      <c r="I33" s="16">
        <f t="shared" si="4"/>
        <v>141.66666666666669</v>
      </c>
      <c r="J33" s="19">
        <f t="shared" si="0"/>
        <v>165.85365853658536</v>
      </c>
    </row>
    <row r="34" spans="1:10" ht="18" customHeight="1">
      <c r="A34" s="43" t="s">
        <v>39</v>
      </c>
      <c r="B34" s="44">
        <v>283</v>
      </c>
      <c r="C34" s="45">
        <v>48</v>
      </c>
      <c r="D34" s="44">
        <v>48</v>
      </c>
      <c r="E34" s="47">
        <v>35</v>
      </c>
      <c r="F34" s="14">
        <f t="shared" si="1"/>
        <v>-13</v>
      </c>
      <c r="G34" s="15">
        <f t="shared" si="2"/>
        <v>-13</v>
      </c>
      <c r="H34" s="16">
        <f t="shared" si="3"/>
        <v>12.367491166077739</v>
      </c>
      <c r="I34" s="16">
        <f t="shared" si="4"/>
        <v>72.916666666666657</v>
      </c>
      <c r="J34" s="19">
        <f t="shared" si="0"/>
        <v>72.916666666666657</v>
      </c>
    </row>
    <row r="35" spans="1:10" ht="18" customHeight="1">
      <c r="A35" s="43" t="s">
        <v>40</v>
      </c>
      <c r="B35" s="44">
        <v>678</v>
      </c>
      <c r="C35" s="45">
        <v>99</v>
      </c>
      <c r="D35" s="44">
        <v>104</v>
      </c>
      <c r="E35" s="47">
        <v>87</v>
      </c>
      <c r="F35" s="14">
        <f t="shared" si="1"/>
        <v>-12</v>
      </c>
      <c r="G35" s="15">
        <f t="shared" si="2"/>
        <v>-17</v>
      </c>
      <c r="H35" s="16">
        <f t="shared" si="3"/>
        <v>12.831858407079647</v>
      </c>
      <c r="I35" s="16">
        <f t="shared" si="4"/>
        <v>87.878787878787875</v>
      </c>
      <c r="J35" s="19">
        <f t="shared" si="0"/>
        <v>83.65384615384616</v>
      </c>
    </row>
    <row r="36" spans="1:10" ht="18" customHeight="1">
      <c r="A36" s="43" t="s">
        <v>41</v>
      </c>
      <c r="B36" s="44">
        <v>227</v>
      </c>
      <c r="C36" s="45">
        <v>33</v>
      </c>
      <c r="D36" s="44">
        <v>23</v>
      </c>
      <c r="E36" s="47">
        <v>65</v>
      </c>
      <c r="F36" s="14">
        <f t="shared" si="1"/>
        <v>32</v>
      </c>
      <c r="G36" s="15">
        <f t="shared" si="2"/>
        <v>42</v>
      </c>
      <c r="H36" s="16">
        <f t="shared" si="3"/>
        <v>28.634361233480178</v>
      </c>
      <c r="I36" s="16">
        <f t="shared" si="4"/>
        <v>196.96969696969697</v>
      </c>
      <c r="J36" s="19">
        <f t="shared" si="0"/>
        <v>282.60869565217394</v>
      </c>
    </row>
    <row r="37" spans="1:10" ht="18" customHeight="1">
      <c r="A37" s="43" t="s">
        <v>63</v>
      </c>
      <c r="B37" s="44">
        <v>498</v>
      </c>
      <c r="C37" s="45">
        <v>87</v>
      </c>
      <c r="D37" s="44">
        <v>75</v>
      </c>
      <c r="E37" s="47">
        <v>50</v>
      </c>
      <c r="F37" s="14">
        <f t="shared" si="1"/>
        <v>-37</v>
      </c>
      <c r="G37" s="15">
        <f t="shared" si="2"/>
        <v>-25</v>
      </c>
      <c r="H37" s="16">
        <f t="shared" si="3"/>
        <v>10.040160642570282</v>
      </c>
      <c r="I37" s="16">
        <f t="shared" si="4"/>
        <v>57.47126436781609</v>
      </c>
      <c r="J37" s="19">
        <f t="shared" si="0"/>
        <v>66.666666666666657</v>
      </c>
    </row>
    <row r="38" spans="1:10" ht="18" customHeight="1">
      <c r="A38" s="43" t="s">
        <v>43</v>
      </c>
      <c r="B38" s="44">
        <v>687</v>
      </c>
      <c r="C38" s="45">
        <v>102</v>
      </c>
      <c r="D38" s="44">
        <v>95</v>
      </c>
      <c r="E38" s="47">
        <v>199</v>
      </c>
      <c r="F38" s="14">
        <f t="shared" si="1"/>
        <v>97</v>
      </c>
      <c r="G38" s="15">
        <f t="shared" si="2"/>
        <v>104</v>
      </c>
      <c r="H38" s="16">
        <f t="shared" si="3"/>
        <v>28.966521106259098</v>
      </c>
      <c r="I38" s="16">
        <f t="shared" si="4"/>
        <v>195.09803921568627</v>
      </c>
      <c r="J38" s="19">
        <f t="shared" si="0"/>
        <v>209.4736842105263</v>
      </c>
    </row>
    <row r="39" spans="1:10" ht="18" customHeight="1">
      <c r="A39" s="43" t="s">
        <v>44</v>
      </c>
      <c r="B39" s="44">
        <v>77</v>
      </c>
      <c r="C39" s="45">
        <v>25</v>
      </c>
      <c r="D39" s="44">
        <v>23</v>
      </c>
      <c r="E39" s="47">
        <v>16</v>
      </c>
      <c r="F39" s="14">
        <f t="shared" si="1"/>
        <v>-9</v>
      </c>
      <c r="G39" s="15">
        <f t="shared" si="2"/>
        <v>-7</v>
      </c>
      <c r="H39" s="16">
        <f t="shared" si="3"/>
        <v>20.779220779220779</v>
      </c>
      <c r="I39" s="16">
        <f t="shared" si="4"/>
        <v>64</v>
      </c>
      <c r="J39" s="19">
        <f t="shared" si="0"/>
        <v>69.565217391304344</v>
      </c>
    </row>
    <row r="40" spans="1:10" ht="18" customHeight="1">
      <c r="A40" s="43" t="s">
        <v>45</v>
      </c>
      <c r="B40" s="44">
        <v>105</v>
      </c>
      <c r="C40" s="45">
        <v>22</v>
      </c>
      <c r="D40" s="44">
        <v>18</v>
      </c>
      <c r="E40" s="47">
        <v>13</v>
      </c>
      <c r="F40" s="14">
        <f t="shared" si="1"/>
        <v>-9</v>
      </c>
      <c r="G40" s="15">
        <f t="shared" si="2"/>
        <v>-5</v>
      </c>
      <c r="H40" s="16">
        <f t="shared" si="3"/>
        <v>12.380952380952381</v>
      </c>
      <c r="I40" s="16">
        <f t="shared" si="4"/>
        <v>59.090909090909093</v>
      </c>
      <c r="J40" s="19">
        <f t="shared" si="0"/>
        <v>72.222222222222214</v>
      </c>
    </row>
    <row r="41" spans="1:10" ht="18" customHeight="1">
      <c r="A41" s="43" t="s">
        <v>46</v>
      </c>
      <c r="B41" s="44">
        <v>180</v>
      </c>
      <c r="C41" s="45">
        <v>45</v>
      </c>
      <c r="D41" s="44">
        <v>32</v>
      </c>
      <c r="E41" s="47">
        <v>51</v>
      </c>
      <c r="F41" s="14">
        <f t="shared" si="1"/>
        <v>6</v>
      </c>
      <c r="G41" s="15">
        <f t="shared" si="2"/>
        <v>19</v>
      </c>
      <c r="H41" s="16">
        <f t="shared" si="3"/>
        <v>28.333333333333332</v>
      </c>
      <c r="I41" s="16">
        <f t="shared" si="4"/>
        <v>113.33333333333333</v>
      </c>
      <c r="J41" s="19">
        <f t="shared" si="0"/>
        <v>159.375</v>
      </c>
    </row>
    <row r="42" spans="1:10" ht="18" customHeight="1">
      <c r="A42" s="43" t="s">
        <v>47</v>
      </c>
      <c r="B42" s="44">
        <v>1318</v>
      </c>
      <c r="C42" s="45">
        <v>193</v>
      </c>
      <c r="D42" s="44">
        <v>180</v>
      </c>
      <c r="E42" s="47">
        <v>154</v>
      </c>
      <c r="F42" s="14">
        <f t="shared" si="1"/>
        <v>-39</v>
      </c>
      <c r="G42" s="15">
        <f t="shared" si="2"/>
        <v>-26</v>
      </c>
      <c r="H42" s="16">
        <f t="shared" si="3"/>
        <v>11.684370257966616</v>
      </c>
      <c r="I42" s="16">
        <f t="shared" si="4"/>
        <v>79.792746113989637</v>
      </c>
      <c r="J42" s="19">
        <f t="shared" si="0"/>
        <v>85.555555555555557</v>
      </c>
    </row>
    <row r="43" spans="1:10" ht="18" customHeight="1">
      <c r="A43" s="43" t="s">
        <v>48</v>
      </c>
      <c r="B43" s="44">
        <v>665</v>
      </c>
      <c r="C43" s="45">
        <v>128</v>
      </c>
      <c r="D43" s="44">
        <v>62</v>
      </c>
      <c r="E43" s="47">
        <v>59</v>
      </c>
      <c r="F43" s="14">
        <f t="shared" si="1"/>
        <v>-69</v>
      </c>
      <c r="G43" s="15">
        <f t="shared" si="2"/>
        <v>-3</v>
      </c>
      <c r="H43" s="16">
        <f t="shared" si="3"/>
        <v>8.8721804511278197</v>
      </c>
      <c r="I43" s="16">
        <f t="shared" si="4"/>
        <v>46.09375</v>
      </c>
      <c r="J43" s="19">
        <f t="shared" si="0"/>
        <v>95.161290322580655</v>
      </c>
    </row>
    <row r="44" spans="1:10" ht="18" customHeight="1">
      <c r="A44" s="43" t="s">
        <v>49</v>
      </c>
      <c r="B44" s="44">
        <v>469</v>
      </c>
      <c r="C44" s="45">
        <v>35</v>
      </c>
      <c r="D44" s="44">
        <v>35</v>
      </c>
      <c r="E44" s="47">
        <v>42</v>
      </c>
      <c r="F44" s="14">
        <f t="shared" si="1"/>
        <v>7</v>
      </c>
      <c r="G44" s="15">
        <f t="shared" si="2"/>
        <v>7</v>
      </c>
      <c r="H44" s="16">
        <f t="shared" si="3"/>
        <v>8.9552238805970141</v>
      </c>
      <c r="I44" s="16">
        <f t="shared" si="4"/>
        <v>120</v>
      </c>
      <c r="J44" s="19">
        <f t="shared" si="0"/>
        <v>120</v>
      </c>
    </row>
    <row r="45" spans="1:10" ht="18" customHeight="1">
      <c r="A45" s="43" t="s">
        <v>50</v>
      </c>
      <c r="B45" s="44">
        <v>276</v>
      </c>
      <c r="C45" s="45">
        <v>31</v>
      </c>
      <c r="D45" s="44">
        <v>28</v>
      </c>
      <c r="E45" s="47">
        <v>38</v>
      </c>
      <c r="F45" s="14">
        <f t="shared" si="1"/>
        <v>7</v>
      </c>
      <c r="G45" s="15">
        <f t="shared" si="2"/>
        <v>10</v>
      </c>
      <c r="H45" s="16">
        <f t="shared" si="3"/>
        <v>13.768115942028986</v>
      </c>
      <c r="I45" s="16">
        <f t="shared" si="4"/>
        <v>122.58064516129032</v>
      </c>
      <c r="J45" s="19">
        <f t="shared" si="0"/>
        <v>135.71428571428572</v>
      </c>
    </row>
    <row r="46" spans="1:10" ht="18" customHeight="1">
      <c r="A46" s="43" t="s">
        <v>51</v>
      </c>
      <c r="B46" s="44">
        <v>113</v>
      </c>
      <c r="C46" s="45">
        <v>30</v>
      </c>
      <c r="D46" s="44">
        <v>22</v>
      </c>
      <c r="E46" s="47">
        <v>31</v>
      </c>
      <c r="F46" s="14">
        <f t="shared" si="1"/>
        <v>1</v>
      </c>
      <c r="G46" s="15">
        <f t="shared" si="2"/>
        <v>9</v>
      </c>
      <c r="H46" s="16">
        <f t="shared" si="3"/>
        <v>27.43362831858407</v>
      </c>
      <c r="I46" s="16">
        <f t="shared" si="4"/>
        <v>103.33333333333334</v>
      </c>
      <c r="J46" s="19">
        <f t="shared" si="0"/>
        <v>140.90909090909091</v>
      </c>
    </row>
    <row r="47" spans="1:10" ht="18" customHeight="1">
      <c r="A47" s="48" t="s">
        <v>52</v>
      </c>
      <c r="B47" s="49">
        <v>18286</v>
      </c>
      <c r="C47" s="49">
        <v>3062</v>
      </c>
      <c r="D47" s="49">
        <v>2657</v>
      </c>
      <c r="E47" s="49">
        <f>SUM(E11:E46)</f>
        <v>2960</v>
      </c>
      <c r="F47" s="49">
        <f t="shared" si="1"/>
        <v>-102</v>
      </c>
      <c r="G47" s="49">
        <f t="shared" ref="G47" si="5">SUM(G11:G46)</f>
        <v>303</v>
      </c>
      <c r="H47" s="23">
        <f t="shared" si="3"/>
        <v>16.187247074264466</v>
      </c>
      <c r="I47" s="23">
        <f t="shared" si="4"/>
        <v>96.668843892880474</v>
      </c>
      <c r="J47" s="23">
        <f t="shared" si="0"/>
        <v>111.40383891607075</v>
      </c>
    </row>
    <row r="48" spans="1:10" ht="18" customHeight="1">
      <c r="A48" s="50" t="s">
        <v>64</v>
      </c>
      <c r="B48" s="51">
        <v>25916</v>
      </c>
      <c r="C48" s="51">
        <v>4430</v>
      </c>
      <c r="D48" s="51">
        <v>4107</v>
      </c>
      <c r="E48" s="51">
        <v>4206</v>
      </c>
      <c r="F48" s="24">
        <f t="shared" si="1"/>
        <v>-224</v>
      </c>
      <c r="G48" s="22">
        <f>+E48-D48</f>
        <v>99</v>
      </c>
      <c r="H48" s="23">
        <f t="shared" si="3"/>
        <v>16.229356382157739</v>
      </c>
      <c r="I48" s="23">
        <f t="shared" si="4"/>
        <v>94.943566591422126</v>
      </c>
      <c r="J48" s="19">
        <f t="shared" si="0"/>
        <v>102.41051862673484</v>
      </c>
    </row>
    <row r="49" spans="1:10" ht="18" customHeight="1">
      <c r="A49" s="50" t="s">
        <v>65</v>
      </c>
      <c r="B49" s="51">
        <v>2700</v>
      </c>
      <c r="C49" s="51">
        <v>423</v>
      </c>
      <c r="D49" s="51">
        <v>427</v>
      </c>
      <c r="E49" s="51">
        <v>481</v>
      </c>
      <c r="F49" s="14">
        <f t="shared" si="1"/>
        <v>58</v>
      </c>
      <c r="G49" s="15">
        <f>+E49-D49</f>
        <v>54</v>
      </c>
      <c r="H49" s="16">
        <f t="shared" si="3"/>
        <v>17.814814814814813</v>
      </c>
      <c r="I49" s="16">
        <f t="shared" si="4"/>
        <v>113.71158392434988</v>
      </c>
      <c r="J49" s="23">
        <f t="shared" si="0"/>
        <v>112.64637002341919</v>
      </c>
    </row>
    <row r="50" spans="1:10" ht="18" customHeight="1">
      <c r="A50" s="50" t="s">
        <v>66</v>
      </c>
      <c r="B50" s="52">
        <v>0</v>
      </c>
      <c r="C50" s="52">
        <v>0</v>
      </c>
      <c r="D50" s="52">
        <v>-6</v>
      </c>
      <c r="E50" s="52">
        <v>-11</v>
      </c>
      <c r="F50" s="24">
        <f t="shared" si="1"/>
        <v>-11</v>
      </c>
      <c r="G50" s="22">
        <f>+E50-D50</f>
        <v>-5</v>
      </c>
      <c r="H50" s="53" t="s">
        <v>67</v>
      </c>
      <c r="I50" s="53" t="s">
        <v>67</v>
      </c>
      <c r="J50" s="23">
        <f t="shared" si="0"/>
        <v>183.33333333333331</v>
      </c>
    </row>
    <row r="51" spans="1:10" ht="18" customHeight="1">
      <c r="A51" s="54" t="s">
        <v>68</v>
      </c>
      <c r="B51" s="55">
        <f>+B47+B48+B49+B50</f>
        <v>46902</v>
      </c>
      <c r="C51" s="55">
        <f t="shared" ref="C51" si="6">+C47+C48+C49+C50</f>
        <v>7915</v>
      </c>
      <c r="D51" s="55">
        <v>7185</v>
      </c>
      <c r="E51" s="55">
        <f>+E47+E48+E49+E50</f>
        <v>7636</v>
      </c>
      <c r="F51" s="24">
        <f t="shared" si="1"/>
        <v>-279</v>
      </c>
      <c r="G51" s="22">
        <f>+E51-D51</f>
        <v>451</v>
      </c>
      <c r="H51" s="23">
        <f>+E51/B51*100</f>
        <v>16.280755618097309</v>
      </c>
      <c r="I51" s="25">
        <f>+E51/C51*100</f>
        <v>96.475047378395445</v>
      </c>
      <c r="J51" s="23">
        <f t="shared" si="0"/>
        <v>106.27696590118303</v>
      </c>
    </row>
    <row r="53" spans="1:10" ht="18" customHeight="1">
      <c r="C53" s="46"/>
      <c r="D53" s="46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7" workbookViewId="0">
      <selection activeCell="E27" sqref="E27"/>
    </sheetView>
  </sheetViews>
  <sheetFormatPr defaultRowHeight="14.25"/>
  <cols>
    <col min="1" max="1" width="21.21875" style="4" customWidth="1"/>
    <col min="2" max="2" width="10.109375" style="4" customWidth="1"/>
    <col min="3" max="3" width="11.6640625" style="4" customWidth="1"/>
    <col min="4" max="8" width="9.88671875" style="4" customWidth="1"/>
    <col min="9" max="9" width="10.5546875" style="4" customWidth="1"/>
    <col min="10" max="10" width="9.44140625" style="6" customWidth="1"/>
    <col min="11" max="16384" width="8.8867187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129" t="s">
        <v>4</v>
      </c>
      <c r="B9" s="131" t="s">
        <v>5</v>
      </c>
      <c r="C9" s="132"/>
      <c r="D9" s="132"/>
      <c r="E9" s="132"/>
      <c r="F9" s="132"/>
      <c r="G9" s="132"/>
      <c r="H9" s="132"/>
      <c r="I9" s="133"/>
      <c r="J9" s="7"/>
    </row>
    <row r="10" spans="1:10" ht="18.75" customHeight="1">
      <c r="A10" s="130"/>
      <c r="B10" s="134" t="s">
        <v>6</v>
      </c>
      <c r="C10" s="134" t="s">
        <v>7</v>
      </c>
      <c r="D10" s="136" t="s">
        <v>8</v>
      </c>
      <c r="E10" s="137"/>
      <c r="F10" s="140" t="s">
        <v>9</v>
      </c>
      <c r="G10" s="140"/>
      <c r="H10" s="141" t="s">
        <v>10</v>
      </c>
      <c r="I10" s="142"/>
      <c r="J10" s="8"/>
    </row>
    <row r="11" spans="1:10" ht="18.75" customHeight="1">
      <c r="A11" s="130"/>
      <c r="B11" s="134"/>
      <c r="C11" s="134"/>
      <c r="D11" s="138"/>
      <c r="E11" s="139"/>
      <c r="F11" s="109" t="s">
        <v>11</v>
      </c>
      <c r="G11" s="109" t="s">
        <v>12</v>
      </c>
      <c r="H11" s="109" t="s">
        <v>13</v>
      </c>
      <c r="I11" s="109" t="s">
        <v>14</v>
      </c>
      <c r="J11" s="8"/>
    </row>
    <row r="12" spans="1:10" ht="18.75" customHeight="1">
      <c r="A12" s="130"/>
      <c r="B12" s="135"/>
      <c r="C12" s="135"/>
      <c r="D12" s="9">
        <v>2014</v>
      </c>
      <c r="E12" s="9">
        <v>2015</v>
      </c>
      <c r="F12" s="110"/>
      <c r="G12" s="110"/>
      <c r="H12" s="110"/>
      <c r="I12" s="110"/>
      <c r="J12" s="8"/>
    </row>
    <row r="13" spans="1:10" ht="18" customHeight="1">
      <c r="A13" s="10" t="s">
        <v>15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16</v>
      </c>
      <c r="B14" s="14">
        <v>2757</v>
      </c>
      <c r="C14" s="14">
        <v>195</v>
      </c>
      <c r="D14" s="14">
        <v>80</v>
      </c>
      <c r="E14" s="14">
        <v>80</v>
      </c>
      <c r="F14" s="14">
        <f>+E14-C14</f>
        <v>-115</v>
      </c>
      <c r="G14" s="15">
        <f>+E14-D14</f>
        <v>0</v>
      </c>
      <c r="H14" s="16">
        <f>+E14/B14*100</f>
        <v>2.9017047515415304</v>
      </c>
      <c r="I14" s="17">
        <f>+E14/C14*100</f>
        <v>41.025641025641022</v>
      </c>
      <c r="J14" s="18"/>
    </row>
    <row r="15" spans="1:10" ht="18" customHeight="1">
      <c r="A15" s="13" t="s">
        <v>17</v>
      </c>
      <c r="B15" s="14">
        <v>151</v>
      </c>
      <c r="C15" s="14">
        <v>38</v>
      </c>
      <c r="D15" s="14">
        <v>5</v>
      </c>
      <c r="E15" s="14">
        <v>0</v>
      </c>
      <c r="F15" s="14">
        <f t="shared" ref="F15:F51" si="0">+E15-C15</f>
        <v>-38</v>
      </c>
      <c r="G15" s="15">
        <f t="shared" ref="G15:G52" si="1">+E15-D15</f>
        <v>-5</v>
      </c>
      <c r="H15" s="16">
        <f>+E15/B15*100</f>
        <v>0</v>
      </c>
      <c r="I15" s="19">
        <f>+E15/C15*100</f>
        <v>0</v>
      </c>
      <c r="J15" s="18"/>
    </row>
    <row r="16" spans="1:10" ht="18" customHeight="1">
      <c r="A16" s="13" t="s">
        <v>18</v>
      </c>
      <c r="B16" s="14">
        <v>52</v>
      </c>
      <c r="C16" s="14">
        <v>12</v>
      </c>
      <c r="D16" s="14">
        <v>0</v>
      </c>
      <c r="E16" s="14">
        <v>0</v>
      </c>
      <c r="F16" s="14">
        <f t="shared" si="0"/>
        <v>-12</v>
      </c>
      <c r="G16" s="15">
        <f t="shared" si="1"/>
        <v>0</v>
      </c>
      <c r="H16" s="16">
        <f>+E16/B16*100</f>
        <v>0</v>
      </c>
      <c r="I16" s="19">
        <f>+E16/C16*100</f>
        <v>0</v>
      </c>
      <c r="J16" s="18"/>
    </row>
    <row r="17" spans="1:10" ht="18" customHeight="1">
      <c r="A17" s="13" t="s">
        <v>19</v>
      </c>
      <c r="B17" s="14">
        <v>24</v>
      </c>
      <c r="C17" s="14">
        <v>2</v>
      </c>
      <c r="D17" s="14">
        <v>2</v>
      </c>
      <c r="E17" s="14">
        <v>0</v>
      </c>
      <c r="F17" s="14">
        <f t="shared" si="0"/>
        <v>-2</v>
      </c>
      <c r="G17" s="15">
        <f t="shared" si="1"/>
        <v>-2</v>
      </c>
      <c r="H17" s="16">
        <f>+E17/B17*100</f>
        <v>0</v>
      </c>
      <c r="I17" s="19">
        <f>+E17/C17*100</f>
        <v>0</v>
      </c>
      <c r="J17" s="18"/>
    </row>
    <row r="18" spans="1:10" ht="18" customHeight="1">
      <c r="A18" s="13" t="s">
        <v>20</v>
      </c>
      <c r="B18" s="14">
        <v>38</v>
      </c>
      <c r="C18" s="14">
        <v>19</v>
      </c>
      <c r="D18" s="14">
        <v>50</v>
      </c>
      <c r="E18" s="14">
        <v>0</v>
      </c>
      <c r="F18" s="14">
        <f t="shared" si="0"/>
        <v>-19</v>
      </c>
      <c r="G18" s="15">
        <f t="shared" si="1"/>
        <v>-50</v>
      </c>
      <c r="H18" s="16">
        <f>+E18/B18*100</f>
        <v>0</v>
      </c>
      <c r="I18" s="19">
        <f>+E18/C18*100</f>
        <v>0</v>
      </c>
      <c r="J18" s="18"/>
    </row>
    <row r="19" spans="1:10" ht="18" customHeight="1">
      <c r="A19" s="13" t="s">
        <v>21</v>
      </c>
      <c r="B19" s="14">
        <v>91</v>
      </c>
      <c r="C19" s="14">
        <v>1</v>
      </c>
      <c r="D19" s="14">
        <v>1</v>
      </c>
      <c r="E19" s="14">
        <v>42</v>
      </c>
      <c r="F19" s="14">
        <f t="shared" si="0"/>
        <v>41</v>
      </c>
      <c r="G19" s="15">
        <f t="shared" si="1"/>
        <v>41</v>
      </c>
      <c r="H19" s="16">
        <f t="shared" ref="H19:H52" si="2">+E19/B19*100</f>
        <v>46.153846153846153</v>
      </c>
      <c r="I19" s="19">
        <f t="shared" ref="I19:I52" si="3">+E19/C19*100</f>
        <v>4200</v>
      </c>
      <c r="J19" s="18"/>
    </row>
    <row r="20" spans="1:10" ht="18" customHeight="1">
      <c r="A20" s="13" t="s">
        <v>22</v>
      </c>
      <c r="B20" s="14">
        <v>827</v>
      </c>
      <c r="C20" s="14">
        <v>106</v>
      </c>
      <c r="D20" s="14">
        <v>15</v>
      </c>
      <c r="E20" s="14">
        <v>2</v>
      </c>
      <c r="F20" s="14">
        <f t="shared" si="0"/>
        <v>-104</v>
      </c>
      <c r="G20" s="15">
        <f t="shared" si="1"/>
        <v>-13</v>
      </c>
      <c r="H20" s="16">
        <f t="shared" si="2"/>
        <v>0.24183796856106407</v>
      </c>
      <c r="I20" s="19">
        <f t="shared" si="3"/>
        <v>1.8867924528301887</v>
      </c>
      <c r="J20" s="18"/>
    </row>
    <row r="21" spans="1:10" ht="18" customHeight="1">
      <c r="A21" s="13" t="s">
        <v>23</v>
      </c>
      <c r="B21" s="14">
        <v>335</v>
      </c>
      <c r="C21" s="14">
        <v>78</v>
      </c>
      <c r="D21" s="14">
        <v>15</v>
      </c>
      <c r="E21" s="14">
        <v>2</v>
      </c>
      <c r="F21" s="14">
        <f t="shared" si="0"/>
        <v>-76</v>
      </c>
      <c r="G21" s="15">
        <f t="shared" si="1"/>
        <v>-13</v>
      </c>
      <c r="H21" s="16">
        <f t="shared" si="2"/>
        <v>0.59701492537313439</v>
      </c>
      <c r="I21" s="19">
        <f t="shared" si="3"/>
        <v>2.5641025641025639</v>
      </c>
      <c r="J21" s="18"/>
    </row>
    <row r="22" spans="1:10" ht="18" customHeight="1">
      <c r="A22" s="13" t="s">
        <v>24</v>
      </c>
      <c r="B22" s="14">
        <v>14</v>
      </c>
      <c r="C22" s="14">
        <v>9</v>
      </c>
      <c r="D22" s="14">
        <v>9</v>
      </c>
      <c r="E22" s="14">
        <v>10</v>
      </c>
      <c r="F22" s="14">
        <f t="shared" si="0"/>
        <v>1</v>
      </c>
      <c r="G22" s="15">
        <f t="shared" si="1"/>
        <v>1</v>
      </c>
      <c r="H22" s="16">
        <f t="shared" si="2"/>
        <v>71.428571428571431</v>
      </c>
      <c r="I22" s="19">
        <f t="shared" si="3"/>
        <v>111.11111111111111</v>
      </c>
      <c r="J22" s="18"/>
    </row>
    <row r="23" spans="1:10" ht="18" customHeight="1">
      <c r="A23" s="13" t="s">
        <v>25</v>
      </c>
      <c r="B23" s="14">
        <v>23</v>
      </c>
      <c r="C23" s="14">
        <v>7</v>
      </c>
      <c r="D23" s="14">
        <v>0</v>
      </c>
      <c r="E23" s="14">
        <v>7</v>
      </c>
      <c r="F23" s="14">
        <f t="shared" si="0"/>
        <v>0</v>
      </c>
      <c r="G23" s="15">
        <f t="shared" si="1"/>
        <v>7</v>
      </c>
      <c r="H23" s="16">
        <f t="shared" si="2"/>
        <v>30.434782608695656</v>
      </c>
      <c r="I23" s="19">
        <f t="shared" si="3"/>
        <v>100</v>
      </c>
      <c r="J23" s="18"/>
    </row>
    <row r="24" spans="1:10" ht="18" customHeight="1">
      <c r="A24" s="13" t="s">
        <v>26</v>
      </c>
      <c r="B24" s="14">
        <v>67</v>
      </c>
      <c r="C24" s="14">
        <v>19</v>
      </c>
      <c r="D24" s="14">
        <v>0</v>
      </c>
      <c r="E24" s="14">
        <v>0</v>
      </c>
      <c r="F24" s="14">
        <f t="shared" si="0"/>
        <v>-19</v>
      </c>
      <c r="G24" s="15">
        <f t="shared" si="1"/>
        <v>0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27</v>
      </c>
      <c r="B25" s="14">
        <v>191</v>
      </c>
      <c r="C25" s="14">
        <v>41</v>
      </c>
      <c r="D25" s="14">
        <v>0</v>
      </c>
      <c r="E25" s="14">
        <v>0</v>
      </c>
      <c r="F25" s="14">
        <f t="shared" si="0"/>
        <v>-41</v>
      </c>
      <c r="G25" s="15">
        <f t="shared" si="1"/>
        <v>0</v>
      </c>
      <c r="H25" s="16">
        <f t="shared" si="2"/>
        <v>0</v>
      </c>
      <c r="I25" s="19">
        <f t="shared" si="3"/>
        <v>0</v>
      </c>
      <c r="J25" s="18"/>
    </row>
    <row r="26" spans="1:10" ht="18" customHeight="1">
      <c r="A26" s="13" t="s">
        <v>28</v>
      </c>
      <c r="B26" s="14">
        <v>75</v>
      </c>
      <c r="C26" s="14">
        <v>12</v>
      </c>
      <c r="D26" s="14">
        <v>0</v>
      </c>
      <c r="E26" s="14">
        <v>0</v>
      </c>
      <c r="F26" s="14">
        <f t="shared" si="0"/>
        <v>-12</v>
      </c>
      <c r="G26" s="15">
        <f t="shared" si="1"/>
        <v>0</v>
      </c>
      <c r="H26" s="16">
        <f t="shared" si="2"/>
        <v>0</v>
      </c>
      <c r="I26" s="19">
        <f t="shared" si="3"/>
        <v>0</v>
      </c>
      <c r="J26" s="18"/>
    </row>
    <row r="27" spans="1:10" ht="18" customHeight="1">
      <c r="A27" s="13" t="s">
        <v>29</v>
      </c>
      <c r="B27" s="14">
        <v>431</v>
      </c>
      <c r="C27" s="14">
        <v>80</v>
      </c>
      <c r="D27" s="14">
        <v>82</v>
      </c>
      <c r="E27" s="14">
        <v>8</v>
      </c>
      <c r="F27" s="14">
        <f t="shared" si="0"/>
        <v>-72</v>
      </c>
      <c r="G27" s="15">
        <f t="shared" si="1"/>
        <v>-74</v>
      </c>
      <c r="H27" s="16">
        <f t="shared" si="2"/>
        <v>1.8561484918793503</v>
      </c>
      <c r="I27" s="19">
        <f t="shared" si="3"/>
        <v>10</v>
      </c>
      <c r="J27" s="18"/>
    </row>
    <row r="28" spans="1:10" ht="18" customHeight="1">
      <c r="A28" s="13" t="s">
        <v>30</v>
      </c>
      <c r="B28" s="14">
        <v>69</v>
      </c>
      <c r="C28" s="14">
        <v>39</v>
      </c>
      <c r="D28" s="14">
        <v>40</v>
      </c>
      <c r="E28" s="14">
        <v>0</v>
      </c>
      <c r="F28" s="14">
        <f t="shared" si="0"/>
        <v>-39</v>
      </c>
      <c r="G28" s="15">
        <f t="shared" si="1"/>
        <v>-40</v>
      </c>
      <c r="H28" s="16">
        <f t="shared" si="2"/>
        <v>0</v>
      </c>
      <c r="I28" s="19">
        <f t="shared" si="3"/>
        <v>0</v>
      </c>
      <c r="J28" s="18"/>
    </row>
    <row r="29" spans="1:10" ht="18" customHeight="1">
      <c r="A29" s="13" t="s">
        <v>31</v>
      </c>
      <c r="B29" s="14">
        <v>19</v>
      </c>
      <c r="C29" s="14">
        <v>15</v>
      </c>
      <c r="D29" s="14">
        <v>0</v>
      </c>
      <c r="E29" s="14">
        <v>8</v>
      </c>
      <c r="F29" s="14">
        <f t="shared" si="0"/>
        <v>-7</v>
      </c>
      <c r="G29" s="15">
        <f t="shared" si="1"/>
        <v>8</v>
      </c>
      <c r="H29" s="16">
        <f t="shared" si="2"/>
        <v>42.105263157894733</v>
      </c>
      <c r="I29" s="19">
        <f t="shared" si="3"/>
        <v>53.333333333333336</v>
      </c>
      <c r="J29" s="18"/>
    </row>
    <row r="30" spans="1:10" ht="18" customHeight="1">
      <c r="A30" s="13" t="s">
        <v>32</v>
      </c>
      <c r="B30" s="14">
        <v>34</v>
      </c>
      <c r="C30" s="14">
        <v>21</v>
      </c>
      <c r="D30" s="14">
        <v>1</v>
      </c>
      <c r="E30" s="14">
        <v>0</v>
      </c>
      <c r="F30" s="14">
        <f t="shared" si="0"/>
        <v>-21</v>
      </c>
      <c r="G30" s="15">
        <f t="shared" si="1"/>
        <v>-1</v>
      </c>
      <c r="H30" s="16">
        <f t="shared" si="2"/>
        <v>0</v>
      </c>
      <c r="I30" s="19">
        <f t="shared" si="3"/>
        <v>0</v>
      </c>
      <c r="J30" s="18"/>
    </row>
    <row r="31" spans="1:10" ht="18" customHeight="1">
      <c r="A31" s="13" t="s">
        <v>33</v>
      </c>
      <c r="B31" s="14">
        <v>91</v>
      </c>
      <c r="C31" s="14">
        <v>32</v>
      </c>
      <c r="D31" s="14">
        <v>25</v>
      </c>
      <c r="E31" s="14">
        <v>0</v>
      </c>
      <c r="F31" s="14">
        <f t="shared" si="0"/>
        <v>-32</v>
      </c>
      <c r="G31" s="15">
        <f t="shared" si="1"/>
        <v>-25</v>
      </c>
      <c r="H31" s="16">
        <f t="shared" si="2"/>
        <v>0</v>
      </c>
      <c r="I31" s="19">
        <f t="shared" si="3"/>
        <v>0</v>
      </c>
      <c r="J31" s="18"/>
    </row>
    <row r="32" spans="1:10" ht="18" customHeight="1">
      <c r="A32" s="13" t="s">
        <v>34</v>
      </c>
      <c r="B32" s="14">
        <v>212</v>
      </c>
      <c r="C32" s="14">
        <v>69</v>
      </c>
      <c r="D32" s="14">
        <v>20</v>
      </c>
      <c r="E32" s="14">
        <v>0</v>
      </c>
      <c r="F32" s="14">
        <f t="shared" si="0"/>
        <v>-69</v>
      </c>
      <c r="G32" s="15">
        <f t="shared" si="1"/>
        <v>-20</v>
      </c>
      <c r="H32" s="16">
        <f t="shared" si="2"/>
        <v>0</v>
      </c>
      <c r="I32" s="19">
        <f t="shared" si="3"/>
        <v>0</v>
      </c>
      <c r="J32" s="18"/>
    </row>
    <row r="33" spans="1:10" ht="18" customHeight="1">
      <c r="A33" s="13" t="s">
        <v>35</v>
      </c>
      <c r="B33" s="14">
        <v>19</v>
      </c>
      <c r="C33" s="14">
        <v>10</v>
      </c>
      <c r="D33" s="14">
        <v>0</v>
      </c>
      <c r="E33" s="14">
        <v>0</v>
      </c>
      <c r="F33" s="14">
        <f t="shared" si="0"/>
        <v>-10</v>
      </c>
      <c r="G33" s="15">
        <f t="shared" si="1"/>
        <v>0</v>
      </c>
      <c r="H33" s="16">
        <f t="shared" si="2"/>
        <v>0</v>
      </c>
      <c r="I33" s="19">
        <f t="shared" si="3"/>
        <v>0</v>
      </c>
      <c r="J33" s="18"/>
    </row>
    <row r="34" spans="1:10" ht="18" customHeight="1">
      <c r="A34" s="13" t="s">
        <v>36</v>
      </c>
      <c r="B34" s="14">
        <v>48</v>
      </c>
      <c r="C34" s="14">
        <v>33</v>
      </c>
      <c r="D34" s="14">
        <v>0</v>
      </c>
      <c r="E34" s="14">
        <v>0</v>
      </c>
      <c r="F34" s="14">
        <f t="shared" si="0"/>
        <v>-33</v>
      </c>
      <c r="G34" s="15">
        <f t="shared" si="1"/>
        <v>0</v>
      </c>
      <c r="H34" s="16">
        <f t="shared" si="2"/>
        <v>0</v>
      </c>
      <c r="I34" s="19">
        <f t="shared" si="3"/>
        <v>0</v>
      </c>
      <c r="J34" s="18"/>
    </row>
    <row r="35" spans="1:10" ht="18" customHeight="1">
      <c r="A35" s="13" t="s">
        <v>37</v>
      </c>
      <c r="B35" s="14">
        <v>17</v>
      </c>
      <c r="C35" s="14">
        <v>12</v>
      </c>
      <c r="D35" s="14">
        <v>2</v>
      </c>
      <c r="E35" s="14">
        <v>0</v>
      </c>
      <c r="F35" s="14">
        <f t="shared" si="0"/>
        <v>-12</v>
      </c>
      <c r="G35" s="15">
        <f t="shared" si="1"/>
        <v>-2</v>
      </c>
      <c r="H35" s="16">
        <f t="shared" si="2"/>
        <v>0</v>
      </c>
      <c r="I35" s="19">
        <f t="shared" si="3"/>
        <v>0</v>
      </c>
      <c r="J35" s="18"/>
    </row>
    <row r="36" spans="1:10" ht="18" customHeight="1">
      <c r="A36" s="13" t="s">
        <v>38</v>
      </c>
      <c r="B36" s="14">
        <v>306</v>
      </c>
      <c r="C36" s="14">
        <v>50</v>
      </c>
      <c r="D36" s="14">
        <v>0</v>
      </c>
      <c r="E36" s="14">
        <v>3</v>
      </c>
      <c r="F36" s="14">
        <f t="shared" si="0"/>
        <v>-47</v>
      </c>
      <c r="G36" s="15">
        <f t="shared" si="1"/>
        <v>3</v>
      </c>
      <c r="H36" s="16">
        <f t="shared" si="2"/>
        <v>0.98039215686274506</v>
      </c>
      <c r="I36" s="19">
        <f t="shared" si="3"/>
        <v>6</v>
      </c>
      <c r="J36" s="18"/>
    </row>
    <row r="37" spans="1:10" ht="18" customHeight="1">
      <c r="A37" s="13" t="s">
        <v>39</v>
      </c>
      <c r="B37" s="14">
        <v>137</v>
      </c>
      <c r="C37" s="14">
        <v>81</v>
      </c>
      <c r="D37" s="14">
        <v>108</v>
      </c>
      <c r="E37" s="14">
        <v>80</v>
      </c>
      <c r="F37" s="14">
        <f t="shared" si="0"/>
        <v>-1</v>
      </c>
      <c r="G37" s="15">
        <f t="shared" si="1"/>
        <v>-28</v>
      </c>
      <c r="H37" s="16">
        <f t="shared" si="2"/>
        <v>58.394160583941598</v>
      </c>
      <c r="I37" s="19">
        <f t="shared" si="3"/>
        <v>98.76543209876543</v>
      </c>
      <c r="J37" s="18"/>
    </row>
    <row r="38" spans="1:10" ht="18" customHeight="1">
      <c r="A38" s="13" t="s">
        <v>40</v>
      </c>
      <c r="B38" s="14">
        <v>172</v>
      </c>
      <c r="C38" s="14">
        <v>31</v>
      </c>
      <c r="D38" s="14">
        <v>14</v>
      </c>
      <c r="E38" s="14">
        <v>7</v>
      </c>
      <c r="F38" s="14">
        <f t="shared" si="0"/>
        <v>-24</v>
      </c>
      <c r="G38" s="15">
        <f t="shared" si="1"/>
        <v>-7</v>
      </c>
      <c r="H38" s="16">
        <f t="shared" si="2"/>
        <v>4.0697674418604652</v>
      </c>
      <c r="I38" s="19">
        <f t="shared" si="3"/>
        <v>22.58064516129032</v>
      </c>
      <c r="J38" s="18"/>
    </row>
    <row r="39" spans="1:10" ht="18" customHeight="1">
      <c r="A39" s="13" t="s">
        <v>41</v>
      </c>
      <c r="B39" s="14">
        <v>96</v>
      </c>
      <c r="C39" s="14">
        <v>16</v>
      </c>
      <c r="D39" s="14">
        <v>0</v>
      </c>
      <c r="E39" s="14">
        <v>0</v>
      </c>
      <c r="F39" s="14">
        <f t="shared" si="0"/>
        <v>-16</v>
      </c>
      <c r="G39" s="15">
        <f t="shared" si="1"/>
        <v>0</v>
      </c>
      <c r="H39" s="16">
        <f t="shared" si="2"/>
        <v>0</v>
      </c>
      <c r="I39" s="19">
        <f t="shared" si="3"/>
        <v>0</v>
      </c>
      <c r="J39" s="18"/>
    </row>
    <row r="40" spans="1:10" ht="18" customHeight="1">
      <c r="A40" s="13" t="s">
        <v>42</v>
      </c>
      <c r="B40" s="14">
        <v>12</v>
      </c>
      <c r="C40" s="14">
        <v>4</v>
      </c>
      <c r="D40" s="14">
        <v>0</v>
      </c>
      <c r="E40" s="14">
        <v>0</v>
      </c>
      <c r="F40" s="14">
        <f t="shared" si="0"/>
        <v>-4</v>
      </c>
      <c r="G40" s="15">
        <f t="shared" si="1"/>
        <v>0</v>
      </c>
      <c r="H40" s="16">
        <f t="shared" si="2"/>
        <v>0</v>
      </c>
      <c r="I40" s="19">
        <f t="shared" si="3"/>
        <v>0</v>
      </c>
      <c r="J40" s="18"/>
    </row>
    <row r="41" spans="1:10" ht="18" customHeight="1">
      <c r="A41" s="13" t="s">
        <v>43</v>
      </c>
      <c r="B41" s="14">
        <v>456</v>
      </c>
      <c r="C41" s="14">
        <v>88</v>
      </c>
      <c r="D41" s="14">
        <v>322</v>
      </c>
      <c r="E41" s="14">
        <v>0</v>
      </c>
      <c r="F41" s="14">
        <f t="shared" si="0"/>
        <v>-88</v>
      </c>
      <c r="G41" s="15">
        <f t="shared" si="1"/>
        <v>-322</v>
      </c>
      <c r="H41" s="16">
        <f t="shared" si="2"/>
        <v>0</v>
      </c>
      <c r="I41" s="19">
        <f t="shared" si="3"/>
        <v>0</v>
      </c>
      <c r="J41" s="18"/>
    </row>
    <row r="42" spans="1:10" ht="18" customHeight="1">
      <c r="A42" s="13" t="s">
        <v>44</v>
      </c>
      <c r="B42" s="14">
        <v>23</v>
      </c>
      <c r="C42" s="14">
        <v>12</v>
      </c>
      <c r="D42" s="14">
        <v>0</v>
      </c>
      <c r="E42" s="14">
        <v>19</v>
      </c>
      <c r="F42" s="14">
        <f t="shared" si="0"/>
        <v>7</v>
      </c>
      <c r="G42" s="15">
        <f t="shared" si="1"/>
        <v>19</v>
      </c>
      <c r="H42" s="16">
        <f t="shared" si="2"/>
        <v>82.608695652173907</v>
      </c>
      <c r="I42" s="19">
        <f t="shared" si="3"/>
        <v>158.33333333333331</v>
      </c>
      <c r="J42" s="18"/>
    </row>
    <row r="43" spans="1:10" ht="18" customHeight="1">
      <c r="A43" s="13" t="s">
        <v>45</v>
      </c>
      <c r="B43" s="14">
        <v>12</v>
      </c>
      <c r="C43" s="14">
        <v>6</v>
      </c>
      <c r="D43" s="14">
        <v>0</v>
      </c>
      <c r="E43" s="14">
        <v>2</v>
      </c>
      <c r="F43" s="14">
        <f t="shared" si="0"/>
        <v>-4</v>
      </c>
      <c r="G43" s="15">
        <f t="shared" si="1"/>
        <v>2</v>
      </c>
      <c r="H43" s="16">
        <f t="shared" si="2"/>
        <v>16.666666666666664</v>
      </c>
      <c r="I43" s="19">
        <f t="shared" si="3"/>
        <v>33.333333333333329</v>
      </c>
      <c r="J43" s="18"/>
    </row>
    <row r="44" spans="1:10" ht="18" customHeight="1">
      <c r="A44" s="13" t="s">
        <v>46</v>
      </c>
      <c r="B44" s="14">
        <v>11</v>
      </c>
      <c r="C44" s="14">
        <v>3</v>
      </c>
      <c r="D44" s="14">
        <v>0</v>
      </c>
      <c r="E44" s="14">
        <v>61</v>
      </c>
      <c r="F44" s="14">
        <f t="shared" si="0"/>
        <v>58</v>
      </c>
      <c r="G44" s="15">
        <f t="shared" si="1"/>
        <v>61</v>
      </c>
      <c r="H44" s="16">
        <f t="shared" si="2"/>
        <v>554.54545454545462</v>
      </c>
      <c r="I44" s="19">
        <f t="shared" si="3"/>
        <v>2033.3333333333333</v>
      </c>
      <c r="J44" s="18"/>
    </row>
    <row r="45" spans="1:10" ht="18" customHeight="1">
      <c r="A45" s="13" t="s">
        <v>47</v>
      </c>
      <c r="B45" s="14">
        <v>191</v>
      </c>
      <c r="C45" s="14">
        <v>2</v>
      </c>
      <c r="D45" s="14">
        <v>1</v>
      </c>
      <c r="E45" s="14">
        <v>6</v>
      </c>
      <c r="F45" s="14">
        <f t="shared" si="0"/>
        <v>4</v>
      </c>
      <c r="G45" s="15">
        <f t="shared" si="1"/>
        <v>5</v>
      </c>
      <c r="H45" s="16">
        <f t="shared" si="2"/>
        <v>3.1413612565445024</v>
      </c>
      <c r="I45" s="19">
        <f t="shared" si="3"/>
        <v>300</v>
      </c>
      <c r="J45" s="18"/>
    </row>
    <row r="46" spans="1:10" ht="18" customHeight="1">
      <c r="A46" s="13" t="s">
        <v>48</v>
      </c>
      <c r="B46" s="14">
        <v>545</v>
      </c>
      <c r="C46" s="14">
        <v>75</v>
      </c>
      <c r="D46" s="14">
        <v>0</v>
      </c>
      <c r="E46" s="14">
        <v>0</v>
      </c>
      <c r="F46" s="14">
        <f t="shared" si="0"/>
        <v>-75</v>
      </c>
      <c r="G46" s="15">
        <f t="shared" si="1"/>
        <v>0</v>
      </c>
      <c r="H46" s="16">
        <f t="shared" si="2"/>
        <v>0</v>
      </c>
      <c r="I46" s="19">
        <f t="shared" si="3"/>
        <v>0</v>
      </c>
      <c r="J46" s="18"/>
    </row>
    <row r="47" spans="1:10" ht="18" customHeight="1">
      <c r="A47" s="13" t="s">
        <v>49</v>
      </c>
      <c r="B47" s="14">
        <v>11</v>
      </c>
      <c r="C47" s="14">
        <v>5</v>
      </c>
      <c r="D47" s="14">
        <v>0</v>
      </c>
      <c r="E47" s="14">
        <v>0</v>
      </c>
      <c r="F47" s="14">
        <f t="shared" si="0"/>
        <v>-5</v>
      </c>
      <c r="G47" s="15">
        <f t="shared" si="1"/>
        <v>0</v>
      </c>
      <c r="H47" s="16">
        <f t="shared" si="2"/>
        <v>0</v>
      </c>
      <c r="I47" s="19">
        <f t="shared" si="3"/>
        <v>0</v>
      </c>
      <c r="J47" s="18"/>
    </row>
    <row r="48" spans="1:10" ht="18" customHeight="1">
      <c r="A48" s="13" t="s">
        <v>50</v>
      </c>
      <c r="B48" s="14">
        <v>12</v>
      </c>
      <c r="C48" s="14">
        <v>7</v>
      </c>
      <c r="D48" s="14">
        <v>1</v>
      </c>
      <c r="E48" s="14">
        <v>1</v>
      </c>
      <c r="F48" s="14">
        <f t="shared" si="0"/>
        <v>-6</v>
      </c>
      <c r="G48" s="15">
        <f t="shared" si="1"/>
        <v>0</v>
      </c>
      <c r="H48" s="16">
        <f t="shared" si="2"/>
        <v>8.3333333333333321</v>
      </c>
      <c r="I48" s="19">
        <f t="shared" si="3"/>
        <v>14.285714285714285</v>
      </c>
      <c r="J48" s="18"/>
    </row>
    <row r="49" spans="1:10" ht="18" customHeight="1">
      <c r="A49" s="13" t="s">
        <v>51</v>
      </c>
      <c r="B49" s="14">
        <v>15</v>
      </c>
      <c r="C49" s="14">
        <v>3</v>
      </c>
      <c r="D49" s="14">
        <v>0</v>
      </c>
      <c r="E49" s="14">
        <v>0</v>
      </c>
      <c r="F49" s="14">
        <f t="shared" si="0"/>
        <v>-3</v>
      </c>
      <c r="G49" s="15">
        <f t="shared" si="1"/>
        <v>0</v>
      </c>
      <c r="H49" s="16">
        <f t="shared" si="2"/>
        <v>0</v>
      </c>
      <c r="I49" s="19">
        <f t="shared" si="3"/>
        <v>0</v>
      </c>
      <c r="J49" s="18"/>
    </row>
    <row r="50" spans="1:10" ht="18" customHeight="1">
      <c r="A50" s="20" t="s">
        <v>52</v>
      </c>
      <c r="B50" s="21">
        <v>7584</v>
      </c>
      <c r="C50" s="21">
        <v>1233</v>
      </c>
      <c r="D50" s="21">
        <v>793</v>
      </c>
      <c r="E50" s="21">
        <v>338</v>
      </c>
      <c r="F50" s="21">
        <f t="shared" si="0"/>
        <v>-895</v>
      </c>
      <c r="G50" s="22">
        <f t="shared" si="1"/>
        <v>-455</v>
      </c>
      <c r="H50" s="23">
        <f t="shared" si="2"/>
        <v>4.4567510548523206</v>
      </c>
      <c r="I50" s="23">
        <f t="shared" si="3"/>
        <v>27.412814274128145</v>
      </c>
      <c r="J50" s="18"/>
    </row>
    <row r="51" spans="1:10" ht="18" customHeight="1">
      <c r="A51" s="20" t="s">
        <v>53</v>
      </c>
      <c r="B51" s="24">
        <v>11205</v>
      </c>
      <c r="C51" s="24">
        <v>1905</v>
      </c>
      <c r="D51" s="24">
        <v>1616</v>
      </c>
      <c r="E51" s="24">
        <v>2082</v>
      </c>
      <c r="F51" s="21">
        <f t="shared" si="0"/>
        <v>177</v>
      </c>
      <c r="G51" s="22">
        <f t="shared" si="1"/>
        <v>466</v>
      </c>
      <c r="H51" s="23">
        <f t="shared" si="2"/>
        <v>18.5809906291834</v>
      </c>
      <c r="I51" s="23">
        <f t="shared" si="3"/>
        <v>109.29133858267717</v>
      </c>
      <c r="J51" s="18"/>
    </row>
    <row r="52" spans="1:10" ht="18" customHeight="1">
      <c r="A52" s="20" t="s">
        <v>54</v>
      </c>
      <c r="B52" s="24">
        <v>18789</v>
      </c>
      <c r="C52" s="24">
        <v>3138</v>
      </c>
      <c r="D52" s="24">
        <f>+D50+D51</f>
        <v>2409</v>
      </c>
      <c r="E52" s="24">
        <f t="shared" ref="E52" si="4">+E50+E51</f>
        <v>2420</v>
      </c>
      <c r="F52" s="24">
        <f>+F50+F51</f>
        <v>-718</v>
      </c>
      <c r="G52" s="22">
        <f t="shared" si="1"/>
        <v>11</v>
      </c>
      <c r="H52" s="25">
        <f t="shared" si="2"/>
        <v>12.87987652349779</v>
      </c>
      <c r="I52" s="23">
        <f t="shared" si="3"/>
        <v>77.119184193753981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E27" sqref="E27"/>
    </sheetView>
  </sheetViews>
  <sheetFormatPr defaultColWidth="6.21875" defaultRowHeight="15"/>
  <cols>
    <col min="1" max="1" width="19.5546875" style="56" customWidth="1"/>
    <col min="2" max="2" width="13.109375" style="56" customWidth="1"/>
    <col min="3" max="3" width="15.109375" style="56" customWidth="1"/>
    <col min="4" max="5" width="10.6640625" style="56" customWidth="1"/>
    <col min="6" max="6" width="8.21875" style="56" customWidth="1"/>
    <col min="7" max="7" width="8.21875" style="57" customWidth="1"/>
    <col min="8" max="8" width="8.21875" style="68" customWidth="1"/>
    <col min="9" max="9" width="8.21875" style="56" customWidth="1"/>
    <col min="10" max="10" width="8.77734375" style="59" customWidth="1"/>
    <col min="11" max="16384" width="6.21875" style="56"/>
  </cols>
  <sheetData>
    <row r="1" spans="1:10">
      <c r="H1" s="58"/>
    </row>
    <row r="3" spans="1:10">
      <c r="H3" s="58"/>
    </row>
    <row r="4" spans="1:10">
      <c r="B4" s="60"/>
      <c r="C4" s="60"/>
      <c r="D4" s="60"/>
      <c r="E4" s="60"/>
      <c r="F4" s="60"/>
      <c r="G4" s="61"/>
      <c r="H4" s="60"/>
      <c r="J4" s="58"/>
    </row>
    <row r="5" spans="1:10">
      <c r="A5" s="147"/>
      <c r="B5" s="147"/>
      <c r="C5" s="147"/>
      <c r="D5" s="147"/>
      <c r="E5" s="147"/>
      <c r="F5" s="147"/>
      <c r="G5" s="147"/>
      <c r="H5" s="147"/>
    </row>
    <row r="6" spans="1:10">
      <c r="A6" s="60" t="s">
        <v>69</v>
      </c>
      <c r="B6" s="62"/>
      <c r="C6" s="62"/>
      <c r="D6" s="62"/>
      <c r="E6" s="62"/>
      <c r="F6" s="62"/>
      <c r="G6" s="63"/>
      <c r="H6" s="62"/>
    </row>
    <row r="7" spans="1:10">
      <c r="A7" s="64" t="s">
        <v>70</v>
      </c>
      <c r="B7" s="62"/>
      <c r="C7" s="62"/>
      <c r="D7" s="62"/>
      <c r="E7" s="62"/>
      <c r="F7" s="62"/>
      <c r="G7" s="63"/>
      <c r="H7" s="62"/>
    </row>
    <row r="8" spans="1:10">
      <c r="A8" s="62"/>
      <c r="B8" s="62"/>
      <c r="C8" s="62"/>
      <c r="D8" s="62"/>
      <c r="E8" s="62"/>
      <c r="F8" s="62"/>
      <c r="G8" s="63"/>
      <c r="H8" s="62"/>
    </row>
    <row r="9" spans="1:10" ht="15.75" customHeight="1">
      <c r="A9" s="65"/>
      <c r="B9" s="65"/>
      <c r="C9" s="65"/>
      <c r="D9" s="65"/>
      <c r="E9" s="65"/>
      <c r="F9" s="66"/>
      <c r="G9" s="67"/>
      <c r="J9" s="69" t="s">
        <v>3</v>
      </c>
    </row>
    <row r="10" spans="1:10" ht="15.75" customHeight="1">
      <c r="A10" s="148" t="s">
        <v>4</v>
      </c>
      <c r="B10" s="151" t="s">
        <v>71</v>
      </c>
      <c r="C10" s="151" t="s">
        <v>72</v>
      </c>
      <c r="D10" s="154" t="s">
        <v>8</v>
      </c>
      <c r="E10" s="155"/>
      <c r="F10" s="158" t="s">
        <v>9</v>
      </c>
      <c r="G10" s="159"/>
      <c r="H10" s="143" t="s">
        <v>59</v>
      </c>
      <c r="I10" s="143" t="s">
        <v>60</v>
      </c>
      <c r="J10" s="146" t="s">
        <v>61</v>
      </c>
    </row>
    <row r="11" spans="1:10" ht="24.75" customHeight="1">
      <c r="A11" s="149"/>
      <c r="B11" s="152"/>
      <c r="C11" s="152"/>
      <c r="D11" s="156"/>
      <c r="E11" s="157"/>
      <c r="F11" s="143" t="s">
        <v>62</v>
      </c>
      <c r="G11" s="143" t="s">
        <v>12</v>
      </c>
      <c r="H11" s="144"/>
      <c r="I11" s="144"/>
      <c r="J11" s="146"/>
    </row>
    <row r="12" spans="1:10" ht="22.5" customHeight="1">
      <c r="A12" s="150"/>
      <c r="B12" s="153"/>
      <c r="C12" s="153"/>
      <c r="D12" s="70">
        <v>2014</v>
      </c>
      <c r="E12" s="70">
        <v>2015</v>
      </c>
      <c r="F12" s="145"/>
      <c r="G12" s="145"/>
      <c r="H12" s="145"/>
      <c r="I12" s="145"/>
      <c r="J12" s="146"/>
    </row>
    <row r="13" spans="1:10">
      <c r="A13" s="71" t="s">
        <v>15</v>
      </c>
      <c r="B13" s="72">
        <v>1</v>
      </c>
      <c r="C13" s="72">
        <v>2</v>
      </c>
      <c r="D13" s="72">
        <v>3</v>
      </c>
      <c r="E13" s="72">
        <v>4</v>
      </c>
      <c r="F13" s="73">
        <v>5</v>
      </c>
      <c r="G13" s="74">
        <v>6</v>
      </c>
      <c r="H13" s="72">
        <v>7</v>
      </c>
      <c r="I13" s="75">
        <v>8</v>
      </c>
      <c r="J13" s="75">
        <v>9</v>
      </c>
    </row>
    <row r="14" spans="1:10" ht="18" customHeight="1">
      <c r="A14" s="76" t="s">
        <v>16</v>
      </c>
      <c r="B14" s="77">
        <v>27903</v>
      </c>
      <c r="C14" s="78">
        <v>4760</v>
      </c>
      <c r="D14" s="77">
        <v>4709</v>
      </c>
      <c r="E14" s="79">
        <v>4739</v>
      </c>
      <c r="F14" s="80">
        <f>+E14-C14</f>
        <v>-21</v>
      </c>
      <c r="G14" s="81">
        <f>+E14-D14</f>
        <v>30</v>
      </c>
      <c r="H14" s="82">
        <f>+E14/B14*100</f>
        <v>16.983836863419704</v>
      </c>
      <c r="I14" s="82">
        <f>+E14/C14*100</f>
        <v>99.558823529411768</v>
      </c>
      <c r="J14" s="83">
        <f>+E14/D14*100</f>
        <v>100.6370779358675</v>
      </c>
    </row>
    <row r="15" spans="1:10" ht="18" customHeight="1">
      <c r="A15" s="76" t="s">
        <v>17</v>
      </c>
      <c r="B15" s="77">
        <v>8223</v>
      </c>
      <c r="C15" s="78">
        <v>1449</v>
      </c>
      <c r="D15" s="77">
        <v>1493</v>
      </c>
      <c r="E15" s="84">
        <v>1419</v>
      </c>
      <c r="F15" s="80">
        <f t="shared" ref="F15:F52" si="0">+E15-C15</f>
        <v>-30</v>
      </c>
      <c r="G15" s="81">
        <f t="shared" ref="G15:G49" si="1">+E15-D15</f>
        <v>-74</v>
      </c>
      <c r="H15" s="82">
        <f t="shared" ref="H15:H49" si="2">+E15/B15*100</f>
        <v>17.256475738781464</v>
      </c>
      <c r="I15" s="82">
        <f t="shared" ref="I15:I49" si="3">+E15/C15*100</f>
        <v>97.929606625258799</v>
      </c>
      <c r="J15" s="85">
        <f t="shared" ref="J15:J49" si="4">+E15/D15*100</f>
        <v>95.043536503683853</v>
      </c>
    </row>
    <row r="16" spans="1:10" ht="18" customHeight="1">
      <c r="A16" s="76" t="s">
        <v>18</v>
      </c>
      <c r="B16" s="77">
        <v>3784</v>
      </c>
      <c r="C16" s="78">
        <v>720</v>
      </c>
      <c r="D16" s="77">
        <v>726</v>
      </c>
      <c r="E16" s="84">
        <v>660</v>
      </c>
      <c r="F16" s="80">
        <f t="shared" si="0"/>
        <v>-60</v>
      </c>
      <c r="G16" s="81">
        <f t="shared" si="1"/>
        <v>-66</v>
      </c>
      <c r="H16" s="82">
        <f t="shared" si="2"/>
        <v>17.441860465116278</v>
      </c>
      <c r="I16" s="82">
        <f t="shared" si="3"/>
        <v>91.666666666666657</v>
      </c>
      <c r="J16" s="85">
        <f t="shared" si="4"/>
        <v>90.909090909090907</v>
      </c>
    </row>
    <row r="17" spans="1:10" ht="18" customHeight="1">
      <c r="A17" s="76" t="s">
        <v>19</v>
      </c>
      <c r="B17" s="77">
        <v>4139</v>
      </c>
      <c r="C17" s="78">
        <v>764</v>
      </c>
      <c r="D17" s="77">
        <v>883</v>
      </c>
      <c r="E17" s="84">
        <v>804</v>
      </c>
      <c r="F17" s="80">
        <f t="shared" si="0"/>
        <v>40</v>
      </c>
      <c r="G17" s="81">
        <f t="shared" si="1"/>
        <v>-79</v>
      </c>
      <c r="H17" s="82">
        <f t="shared" si="2"/>
        <v>19.424981879681084</v>
      </c>
      <c r="I17" s="82">
        <f t="shared" si="3"/>
        <v>105.23560209424083</v>
      </c>
      <c r="J17" s="85">
        <f t="shared" si="4"/>
        <v>91.053227633069085</v>
      </c>
    </row>
    <row r="18" spans="1:10" ht="18" customHeight="1">
      <c r="A18" s="76" t="s">
        <v>20</v>
      </c>
      <c r="B18" s="77">
        <v>4557</v>
      </c>
      <c r="C18" s="78">
        <v>992</v>
      </c>
      <c r="D18" s="77">
        <v>986</v>
      </c>
      <c r="E18" s="84">
        <v>780</v>
      </c>
      <c r="F18" s="80">
        <f t="shared" si="0"/>
        <v>-212</v>
      </c>
      <c r="G18" s="81">
        <f t="shared" si="1"/>
        <v>-206</v>
      </c>
      <c r="H18" s="82">
        <f t="shared" si="2"/>
        <v>17.116524028966428</v>
      </c>
      <c r="I18" s="82">
        <f t="shared" si="3"/>
        <v>78.629032258064512</v>
      </c>
      <c r="J18" s="85">
        <f t="shared" si="4"/>
        <v>79.107505070993909</v>
      </c>
    </row>
    <row r="19" spans="1:10" ht="18" customHeight="1">
      <c r="A19" s="76" t="s">
        <v>21</v>
      </c>
      <c r="B19" s="77">
        <v>5794</v>
      </c>
      <c r="C19" s="78">
        <v>1022</v>
      </c>
      <c r="D19" s="77">
        <v>1079</v>
      </c>
      <c r="E19" s="84">
        <v>960</v>
      </c>
      <c r="F19" s="80">
        <f t="shared" si="0"/>
        <v>-62</v>
      </c>
      <c r="G19" s="81">
        <f t="shared" si="1"/>
        <v>-119</v>
      </c>
      <c r="H19" s="82">
        <f t="shared" si="2"/>
        <v>16.568864342423197</v>
      </c>
      <c r="I19" s="82">
        <f t="shared" si="3"/>
        <v>93.933463796477497</v>
      </c>
      <c r="J19" s="85">
        <f t="shared" si="4"/>
        <v>88.971269694161265</v>
      </c>
    </row>
    <row r="20" spans="1:10" ht="18" customHeight="1">
      <c r="A20" s="76" t="s">
        <v>22</v>
      </c>
      <c r="B20" s="77">
        <v>5116</v>
      </c>
      <c r="C20" s="78">
        <v>862</v>
      </c>
      <c r="D20" s="77">
        <v>854</v>
      </c>
      <c r="E20" s="84">
        <v>830</v>
      </c>
      <c r="F20" s="80">
        <f t="shared" si="0"/>
        <v>-32</v>
      </c>
      <c r="G20" s="81">
        <f t="shared" si="1"/>
        <v>-24</v>
      </c>
      <c r="H20" s="82">
        <f t="shared" si="2"/>
        <v>16.223612197028928</v>
      </c>
      <c r="I20" s="82">
        <f t="shared" si="3"/>
        <v>96.287703016241295</v>
      </c>
      <c r="J20" s="85">
        <f t="shared" si="4"/>
        <v>97.189695550351288</v>
      </c>
    </row>
    <row r="21" spans="1:10" ht="18" customHeight="1">
      <c r="A21" s="76" t="s">
        <v>23</v>
      </c>
      <c r="B21" s="77">
        <v>5488</v>
      </c>
      <c r="C21" s="78">
        <v>938</v>
      </c>
      <c r="D21" s="77">
        <v>874</v>
      </c>
      <c r="E21" s="84">
        <v>850</v>
      </c>
      <c r="F21" s="80">
        <f t="shared" si="0"/>
        <v>-88</v>
      </c>
      <c r="G21" s="81">
        <f t="shared" si="1"/>
        <v>-24</v>
      </c>
      <c r="H21" s="82">
        <f t="shared" si="2"/>
        <v>15.488338192419826</v>
      </c>
      <c r="I21" s="82">
        <f t="shared" si="3"/>
        <v>90.618336886993603</v>
      </c>
      <c r="J21" s="85">
        <f t="shared" si="4"/>
        <v>97.254004576659042</v>
      </c>
    </row>
    <row r="22" spans="1:10" ht="18" customHeight="1">
      <c r="A22" s="76" t="s">
        <v>24</v>
      </c>
      <c r="B22" s="77">
        <v>6072</v>
      </c>
      <c r="C22" s="78">
        <v>1137</v>
      </c>
      <c r="D22" s="77">
        <v>1143</v>
      </c>
      <c r="E22" s="84">
        <v>1034</v>
      </c>
      <c r="F22" s="80">
        <f t="shared" si="0"/>
        <v>-103</v>
      </c>
      <c r="G22" s="81">
        <f t="shared" si="1"/>
        <v>-109</v>
      </c>
      <c r="H22" s="82">
        <f t="shared" si="2"/>
        <v>17.028985507246379</v>
      </c>
      <c r="I22" s="82">
        <f t="shared" si="3"/>
        <v>90.941072999120493</v>
      </c>
      <c r="J22" s="85">
        <f t="shared" si="4"/>
        <v>90.463692038495196</v>
      </c>
    </row>
    <row r="23" spans="1:10" ht="18" customHeight="1">
      <c r="A23" s="76" t="s">
        <v>25</v>
      </c>
      <c r="B23" s="77">
        <v>3711</v>
      </c>
      <c r="C23" s="78">
        <v>641</v>
      </c>
      <c r="D23" s="77">
        <v>455</v>
      </c>
      <c r="E23" s="84">
        <v>593</v>
      </c>
      <c r="F23" s="80">
        <f t="shared" si="0"/>
        <v>-48</v>
      </c>
      <c r="G23" s="81">
        <f t="shared" si="1"/>
        <v>138</v>
      </c>
      <c r="H23" s="82">
        <f t="shared" si="2"/>
        <v>15.979520344920505</v>
      </c>
      <c r="I23" s="82">
        <f t="shared" si="3"/>
        <v>92.511700468018716</v>
      </c>
      <c r="J23" s="85">
        <f t="shared" si="4"/>
        <v>130.32967032967034</v>
      </c>
    </row>
    <row r="24" spans="1:10" ht="18" customHeight="1">
      <c r="A24" s="76" t="s">
        <v>26</v>
      </c>
      <c r="B24" s="77">
        <v>2883</v>
      </c>
      <c r="C24" s="78">
        <v>532</v>
      </c>
      <c r="D24" s="77">
        <v>535</v>
      </c>
      <c r="E24" s="84">
        <v>469</v>
      </c>
      <c r="F24" s="80">
        <f t="shared" si="0"/>
        <v>-63</v>
      </c>
      <c r="G24" s="81">
        <f t="shared" si="1"/>
        <v>-66</v>
      </c>
      <c r="H24" s="82">
        <f t="shared" si="2"/>
        <v>16.267776621574747</v>
      </c>
      <c r="I24" s="82">
        <f t="shared" si="3"/>
        <v>88.157894736842096</v>
      </c>
      <c r="J24" s="85">
        <f t="shared" si="4"/>
        <v>87.663551401869157</v>
      </c>
    </row>
    <row r="25" spans="1:10" ht="18" customHeight="1">
      <c r="A25" s="76" t="s">
        <v>27</v>
      </c>
      <c r="B25" s="77">
        <v>3764</v>
      </c>
      <c r="C25" s="78">
        <v>675</v>
      </c>
      <c r="D25" s="77">
        <v>684</v>
      </c>
      <c r="E25" s="84">
        <v>654</v>
      </c>
      <c r="F25" s="80">
        <f t="shared" si="0"/>
        <v>-21</v>
      </c>
      <c r="G25" s="81">
        <f t="shared" si="1"/>
        <v>-30</v>
      </c>
      <c r="H25" s="82">
        <f t="shared" si="2"/>
        <v>17.375132837407016</v>
      </c>
      <c r="I25" s="82">
        <f t="shared" si="3"/>
        <v>96.888888888888886</v>
      </c>
      <c r="J25" s="85">
        <f t="shared" si="4"/>
        <v>95.614035087719301</v>
      </c>
    </row>
    <row r="26" spans="1:10" ht="18" customHeight="1">
      <c r="A26" s="76" t="s">
        <v>28</v>
      </c>
      <c r="B26" s="77">
        <v>4160</v>
      </c>
      <c r="C26" s="78">
        <v>714</v>
      </c>
      <c r="D26" s="77">
        <v>760</v>
      </c>
      <c r="E26" s="84">
        <v>715</v>
      </c>
      <c r="F26" s="80">
        <f t="shared" si="0"/>
        <v>1</v>
      </c>
      <c r="G26" s="81">
        <f t="shared" si="1"/>
        <v>-45</v>
      </c>
      <c r="H26" s="82">
        <f t="shared" si="2"/>
        <v>17.1875</v>
      </c>
      <c r="I26" s="82">
        <f t="shared" si="3"/>
        <v>100.14005602240897</v>
      </c>
      <c r="J26" s="85">
        <f t="shared" si="4"/>
        <v>94.078947368421055</v>
      </c>
    </row>
    <row r="27" spans="1:10" ht="18" customHeight="1">
      <c r="A27" s="76" t="s">
        <v>29</v>
      </c>
      <c r="B27" s="77">
        <v>6153</v>
      </c>
      <c r="C27" s="78">
        <v>1109</v>
      </c>
      <c r="D27" s="77">
        <v>997</v>
      </c>
      <c r="E27" s="84">
        <v>974</v>
      </c>
      <c r="F27" s="80">
        <f t="shared" si="0"/>
        <v>-135</v>
      </c>
      <c r="G27" s="81">
        <f t="shared" si="1"/>
        <v>-23</v>
      </c>
      <c r="H27" s="82">
        <f t="shared" si="2"/>
        <v>15.829676580529823</v>
      </c>
      <c r="I27" s="82">
        <f t="shared" si="3"/>
        <v>87.826871055004503</v>
      </c>
      <c r="J27" s="85">
        <f t="shared" si="4"/>
        <v>97.69307923771315</v>
      </c>
    </row>
    <row r="28" spans="1:10" ht="18" customHeight="1">
      <c r="A28" s="76" t="s">
        <v>30</v>
      </c>
      <c r="B28" s="77">
        <v>3226</v>
      </c>
      <c r="C28" s="78">
        <v>581</v>
      </c>
      <c r="D28" s="77">
        <v>593</v>
      </c>
      <c r="E28" s="84">
        <v>528</v>
      </c>
      <c r="F28" s="80">
        <f t="shared" si="0"/>
        <v>-53</v>
      </c>
      <c r="G28" s="81">
        <f t="shared" si="1"/>
        <v>-65</v>
      </c>
      <c r="H28" s="82">
        <f t="shared" si="2"/>
        <v>16.367017978921265</v>
      </c>
      <c r="I28" s="82">
        <f t="shared" si="3"/>
        <v>90.877796901893291</v>
      </c>
      <c r="J28" s="85">
        <f t="shared" si="4"/>
        <v>89.038785834738619</v>
      </c>
    </row>
    <row r="29" spans="1:10" ht="18" customHeight="1">
      <c r="A29" s="76" t="s">
        <v>31</v>
      </c>
      <c r="B29" s="77">
        <v>3426</v>
      </c>
      <c r="C29" s="78">
        <v>650</v>
      </c>
      <c r="D29" s="77">
        <v>590</v>
      </c>
      <c r="E29" s="84">
        <v>524</v>
      </c>
      <c r="F29" s="80">
        <f t="shared" si="0"/>
        <v>-126</v>
      </c>
      <c r="G29" s="81">
        <f t="shared" si="1"/>
        <v>-66</v>
      </c>
      <c r="H29" s="82">
        <f t="shared" si="2"/>
        <v>15.294804436660828</v>
      </c>
      <c r="I29" s="82">
        <f t="shared" si="3"/>
        <v>80.615384615384613</v>
      </c>
      <c r="J29" s="85">
        <f t="shared" si="4"/>
        <v>88.813559322033896</v>
      </c>
    </row>
    <row r="30" spans="1:10" ht="18" customHeight="1">
      <c r="A30" s="76" t="s">
        <v>32</v>
      </c>
      <c r="B30" s="77">
        <v>3630</v>
      </c>
      <c r="C30" s="78">
        <v>670</v>
      </c>
      <c r="D30" s="77">
        <v>699</v>
      </c>
      <c r="E30" s="84">
        <v>600</v>
      </c>
      <c r="F30" s="80">
        <f t="shared" si="0"/>
        <v>-70</v>
      </c>
      <c r="G30" s="81">
        <f t="shared" si="1"/>
        <v>-99</v>
      </c>
      <c r="H30" s="82">
        <f t="shared" si="2"/>
        <v>16.528925619834713</v>
      </c>
      <c r="I30" s="82">
        <f t="shared" si="3"/>
        <v>89.552238805970148</v>
      </c>
      <c r="J30" s="85">
        <f t="shared" si="4"/>
        <v>85.836909871244643</v>
      </c>
    </row>
    <row r="31" spans="1:10" ht="18" customHeight="1">
      <c r="A31" s="76" t="s">
        <v>33</v>
      </c>
      <c r="B31" s="77">
        <v>3255</v>
      </c>
      <c r="C31" s="78">
        <v>617</v>
      </c>
      <c r="D31" s="77">
        <v>574</v>
      </c>
      <c r="E31" s="84">
        <v>520</v>
      </c>
      <c r="F31" s="80">
        <f t="shared" si="0"/>
        <v>-97</v>
      </c>
      <c r="G31" s="81">
        <f t="shared" si="1"/>
        <v>-54</v>
      </c>
      <c r="H31" s="82">
        <f t="shared" si="2"/>
        <v>15.97542242703533</v>
      </c>
      <c r="I31" s="82">
        <f t="shared" si="3"/>
        <v>84.278768233387353</v>
      </c>
      <c r="J31" s="85">
        <f t="shared" si="4"/>
        <v>90.592334494773525</v>
      </c>
    </row>
    <row r="32" spans="1:10" ht="18" customHeight="1">
      <c r="A32" s="76" t="s">
        <v>34</v>
      </c>
      <c r="B32" s="77">
        <v>4558</v>
      </c>
      <c r="C32" s="78">
        <v>799</v>
      </c>
      <c r="D32" s="77">
        <v>824</v>
      </c>
      <c r="E32" s="84">
        <v>782</v>
      </c>
      <c r="F32" s="80">
        <f t="shared" si="0"/>
        <v>-17</v>
      </c>
      <c r="G32" s="81">
        <f t="shared" si="1"/>
        <v>-42</v>
      </c>
      <c r="H32" s="82">
        <f t="shared" si="2"/>
        <v>17.156647652479158</v>
      </c>
      <c r="I32" s="82">
        <f t="shared" si="3"/>
        <v>97.872340425531917</v>
      </c>
      <c r="J32" s="85">
        <f t="shared" si="4"/>
        <v>94.902912621359221</v>
      </c>
    </row>
    <row r="33" spans="1:10" ht="18" customHeight="1">
      <c r="A33" s="76" t="s">
        <v>35</v>
      </c>
      <c r="B33" s="77">
        <v>2232</v>
      </c>
      <c r="C33" s="78">
        <v>418</v>
      </c>
      <c r="D33" s="77">
        <v>386</v>
      </c>
      <c r="E33" s="84">
        <v>357</v>
      </c>
      <c r="F33" s="80">
        <f t="shared" si="0"/>
        <v>-61</v>
      </c>
      <c r="G33" s="81">
        <f t="shared" si="1"/>
        <v>-29</v>
      </c>
      <c r="H33" s="82">
        <f t="shared" si="2"/>
        <v>15.994623655913978</v>
      </c>
      <c r="I33" s="82">
        <f t="shared" si="3"/>
        <v>85.406698564593299</v>
      </c>
      <c r="J33" s="85">
        <f t="shared" si="4"/>
        <v>92.487046632124347</v>
      </c>
    </row>
    <row r="34" spans="1:10" ht="18" customHeight="1">
      <c r="A34" s="76" t="s">
        <v>36</v>
      </c>
      <c r="B34" s="77">
        <v>1661</v>
      </c>
      <c r="C34" s="78">
        <v>287</v>
      </c>
      <c r="D34" s="77">
        <v>283</v>
      </c>
      <c r="E34" s="84">
        <v>260</v>
      </c>
      <c r="F34" s="80">
        <f t="shared" si="0"/>
        <v>-27</v>
      </c>
      <c r="G34" s="81">
        <f t="shared" si="1"/>
        <v>-23</v>
      </c>
      <c r="H34" s="82">
        <f t="shared" si="2"/>
        <v>15.653220951234195</v>
      </c>
      <c r="I34" s="82">
        <f t="shared" si="3"/>
        <v>90.592334494773525</v>
      </c>
      <c r="J34" s="85">
        <f t="shared" si="4"/>
        <v>91.872791519434628</v>
      </c>
    </row>
    <row r="35" spans="1:10" ht="18" customHeight="1">
      <c r="A35" s="76" t="s">
        <v>37</v>
      </c>
      <c r="B35" s="77">
        <v>1321</v>
      </c>
      <c r="C35" s="78">
        <v>265</v>
      </c>
      <c r="D35" s="77">
        <v>263</v>
      </c>
      <c r="E35" s="84">
        <v>229</v>
      </c>
      <c r="F35" s="80">
        <f t="shared" si="0"/>
        <v>-36</v>
      </c>
      <c r="G35" s="81">
        <f t="shared" si="1"/>
        <v>-34</v>
      </c>
      <c r="H35" s="82">
        <f t="shared" si="2"/>
        <v>17.335352006056016</v>
      </c>
      <c r="I35" s="82">
        <f t="shared" si="3"/>
        <v>86.415094339622641</v>
      </c>
      <c r="J35" s="85">
        <f t="shared" si="4"/>
        <v>87.07224334600761</v>
      </c>
    </row>
    <row r="36" spans="1:10" ht="18" customHeight="1">
      <c r="A36" s="76" t="s">
        <v>38</v>
      </c>
      <c r="B36" s="77">
        <v>4055</v>
      </c>
      <c r="C36" s="78">
        <v>678</v>
      </c>
      <c r="D36" s="77">
        <v>621</v>
      </c>
      <c r="E36" s="84">
        <v>573</v>
      </c>
      <c r="F36" s="80">
        <f t="shared" si="0"/>
        <v>-105</v>
      </c>
      <c r="G36" s="81">
        <f t="shared" si="1"/>
        <v>-48</v>
      </c>
      <c r="H36" s="82">
        <f t="shared" si="2"/>
        <v>14.130702836004932</v>
      </c>
      <c r="I36" s="82">
        <f t="shared" si="3"/>
        <v>84.513274336283189</v>
      </c>
      <c r="J36" s="85">
        <f t="shared" si="4"/>
        <v>92.270531400966178</v>
      </c>
    </row>
    <row r="37" spans="1:10" ht="18" customHeight="1">
      <c r="A37" s="76" t="s">
        <v>39</v>
      </c>
      <c r="B37" s="77">
        <v>2394</v>
      </c>
      <c r="C37" s="78">
        <v>440</v>
      </c>
      <c r="D37" s="77">
        <v>449</v>
      </c>
      <c r="E37" s="84">
        <v>405</v>
      </c>
      <c r="F37" s="80">
        <f t="shared" si="0"/>
        <v>-35</v>
      </c>
      <c r="G37" s="81">
        <f t="shared" si="1"/>
        <v>-44</v>
      </c>
      <c r="H37" s="82">
        <f t="shared" si="2"/>
        <v>16.917293233082706</v>
      </c>
      <c r="I37" s="82">
        <f t="shared" si="3"/>
        <v>92.045454545454547</v>
      </c>
      <c r="J37" s="85">
        <f t="shared" si="4"/>
        <v>90.200445434298445</v>
      </c>
    </row>
    <row r="38" spans="1:10" ht="18" customHeight="1">
      <c r="A38" s="76" t="s">
        <v>40</v>
      </c>
      <c r="B38" s="77">
        <v>4837</v>
      </c>
      <c r="C38" s="78">
        <v>852</v>
      </c>
      <c r="D38" s="77">
        <v>873</v>
      </c>
      <c r="E38" s="84">
        <v>799</v>
      </c>
      <c r="F38" s="80">
        <f t="shared" si="0"/>
        <v>-53</v>
      </c>
      <c r="G38" s="81">
        <f t="shared" si="1"/>
        <v>-74</v>
      </c>
      <c r="H38" s="82">
        <f t="shared" si="2"/>
        <v>16.518503204465578</v>
      </c>
      <c r="I38" s="82">
        <f t="shared" si="3"/>
        <v>93.779342723004703</v>
      </c>
      <c r="J38" s="85">
        <f t="shared" si="4"/>
        <v>91.523482245131731</v>
      </c>
    </row>
    <row r="39" spans="1:10" ht="18" customHeight="1">
      <c r="A39" s="76" t="s">
        <v>41</v>
      </c>
      <c r="B39" s="77">
        <v>1581</v>
      </c>
      <c r="C39" s="78">
        <v>295</v>
      </c>
      <c r="D39" s="77">
        <v>282</v>
      </c>
      <c r="E39" s="84">
        <v>283</v>
      </c>
      <c r="F39" s="80">
        <f t="shared" si="0"/>
        <v>-12</v>
      </c>
      <c r="G39" s="81">
        <f t="shared" si="1"/>
        <v>1</v>
      </c>
      <c r="H39" s="82">
        <f t="shared" si="2"/>
        <v>17.900063251106893</v>
      </c>
      <c r="I39" s="82">
        <f t="shared" si="3"/>
        <v>95.932203389830505</v>
      </c>
      <c r="J39" s="85">
        <f t="shared" si="4"/>
        <v>100.35460992907801</v>
      </c>
    </row>
    <row r="40" spans="1:10" ht="18" customHeight="1">
      <c r="A40" s="76" t="s">
        <v>63</v>
      </c>
      <c r="B40" s="77">
        <v>2469</v>
      </c>
      <c r="C40" s="78">
        <v>425</v>
      </c>
      <c r="D40" s="77">
        <v>429</v>
      </c>
      <c r="E40" s="84">
        <v>455</v>
      </c>
      <c r="F40" s="80">
        <f t="shared" si="0"/>
        <v>30</v>
      </c>
      <c r="G40" s="81">
        <f t="shared" si="1"/>
        <v>26</v>
      </c>
      <c r="H40" s="82">
        <f t="shared" si="2"/>
        <v>18.428513568246256</v>
      </c>
      <c r="I40" s="82">
        <f t="shared" si="3"/>
        <v>107.05882352941177</v>
      </c>
      <c r="J40" s="85">
        <f t="shared" si="4"/>
        <v>106.06060606060606</v>
      </c>
    </row>
    <row r="41" spans="1:10" ht="18" customHeight="1">
      <c r="A41" s="76" t="s">
        <v>43</v>
      </c>
      <c r="B41" s="77">
        <v>3997</v>
      </c>
      <c r="C41" s="78">
        <v>719</v>
      </c>
      <c r="D41" s="77">
        <v>779</v>
      </c>
      <c r="E41" s="84">
        <v>718</v>
      </c>
      <c r="F41" s="80">
        <f t="shared" si="0"/>
        <v>-1</v>
      </c>
      <c r="G41" s="81">
        <f t="shared" si="1"/>
        <v>-61</v>
      </c>
      <c r="H41" s="82">
        <f t="shared" si="2"/>
        <v>17.96347260445334</v>
      </c>
      <c r="I41" s="82">
        <f t="shared" si="3"/>
        <v>99.860917941585541</v>
      </c>
      <c r="J41" s="85">
        <f t="shared" si="4"/>
        <v>92.169448010269576</v>
      </c>
    </row>
    <row r="42" spans="1:10" ht="18" customHeight="1">
      <c r="A42" s="76" t="s">
        <v>44</v>
      </c>
      <c r="B42" s="77">
        <v>930</v>
      </c>
      <c r="C42" s="78">
        <v>156</v>
      </c>
      <c r="D42" s="77">
        <v>163</v>
      </c>
      <c r="E42" s="84">
        <v>178</v>
      </c>
      <c r="F42" s="80">
        <f t="shared" si="0"/>
        <v>22</v>
      </c>
      <c r="G42" s="81">
        <f t="shared" si="1"/>
        <v>15</v>
      </c>
      <c r="H42" s="82">
        <f t="shared" si="2"/>
        <v>19.13978494623656</v>
      </c>
      <c r="I42" s="82">
        <f t="shared" si="3"/>
        <v>114.1025641025641</v>
      </c>
      <c r="J42" s="85">
        <f t="shared" si="4"/>
        <v>109.20245398773005</v>
      </c>
    </row>
    <row r="43" spans="1:10" ht="18" customHeight="1">
      <c r="A43" s="76" t="s">
        <v>45</v>
      </c>
      <c r="B43" s="77">
        <v>1237</v>
      </c>
      <c r="C43" s="78">
        <v>216</v>
      </c>
      <c r="D43" s="77">
        <v>199</v>
      </c>
      <c r="E43" s="84">
        <v>193</v>
      </c>
      <c r="F43" s="80">
        <f t="shared" si="0"/>
        <v>-23</v>
      </c>
      <c r="G43" s="81">
        <f t="shared" si="1"/>
        <v>-6</v>
      </c>
      <c r="H43" s="82">
        <f t="shared" si="2"/>
        <v>15.602263540824577</v>
      </c>
      <c r="I43" s="82">
        <f t="shared" si="3"/>
        <v>89.351851851851848</v>
      </c>
      <c r="J43" s="85">
        <f t="shared" si="4"/>
        <v>96.984924623115575</v>
      </c>
    </row>
    <row r="44" spans="1:10" ht="18" customHeight="1">
      <c r="A44" s="76" t="s">
        <v>46</v>
      </c>
      <c r="B44" s="77">
        <v>1600</v>
      </c>
      <c r="C44" s="78">
        <v>276</v>
      </c>
      <c r="D44" s="77">
        <v>272</v>
      </c>
      <c r="E44" s="84">
        <v>272</v>
      </c>
      <c r="F44" s="80">
        <f t="shared" si="0"/>
        <v>-4</v>
      </c>
      <c r="G44" s="81">
        <f t="shared" si="1"/>
        <v>0</v>
      </c>
      <c r="H44" s="82">
        <f t="shared" si="2"/>
        <v>17</v>
      </c>
      <c r="I44" s="82">
        <f t="shared" si="3"/>
        <v>98.550724637681171</v>
      </c>
      <c r="J44" s="85">
        <f t="shared" si="4"/>
        <v>100</v>
      </c>
    </row>
    <row r="45" spans="1:10" ht="18" customHeight="1">
      <c r="A45" s="76" t="s">
        <v>47</v>
      </c>
      <c r="B45" s="77">
        <v>8999</v>
      </c>
      <c r="C45" s="78">
        <v>1470</v>
      </c>
      <c r="D45" s="77">
        <v>1417</v>
      </c>
      <c r="E45" s="84">
        <v>1386</v>
      </c>
      <c r="F45" s="80">
        <f t="shared" si="0"/>
        <v>-84</v>
      </c>
      <c r="G45" s="81">
        <f t="shared" si="1"/>
        <v>-31</v>
      </c>
      <c r="H45" s="82">
        <f t="shared" si="2"/>
        <v>15.401711301255695</v>
      </c>
      <c r="I45" s="82">
        <f t="shared" si="3"/>
        <v>94.285714285714278</v>
      </c>
      <c r="J45" s="85">
        <f t="shared" si="4"/>
        <v>97.812279463655614</v>
      </c>
    </row>
    <row r="46" spans="1:10" ht="18" customHeight="1">
      <c r="A46" s="76" t="s">
        <v>48</v>
      </c>
      <c r="B46" s="77">
        <v>2983</v>
      </c>
      <c r="C46" s="78">
        <v>515</v>
      </c>
      <c r="D46" s="77">
        <v>459</v>
      </c>
      <c r="E46" s="84">
        <v>440</v>
      </c>
      <c r="F46" s="80">
        <f t="shared" si="0"/>
        <v>-75</v>
      </c>
      <c r="G46" s="81">
        <f t="shared" si="1"/>
        <v>-19</v>
      </c>
      <c r="H46" s="82">
        <f t="shared" si="2"/>
        <v>14.750251424740194</v>
      </c>
      <c r="I46" s="82">
        <f t="shared" si="3"/>
        <v>85.436893203883486</v>
      </c>
      <c r="J46" s="85">
        <f t="shared" si="4"/>
        <v>95.860566448801748</v>
      </c>
    </row>
    <row r="47" spans="1:10" ht="18" customHeight="1">
      <c r="A47" s="76" t="s">
        <v>49</v>
      </c>
      <c r="B47" s="77">
        <v>2126</v>
      </c>
      <c r="C47" s="78">
        <v>380</v>
      </c>
      <c r="D47" s="77">
        <v>356</v>
      </c>
      <c r="E47" s="84">
        <v>330</v>
      </c>
      <c r="F47" s="80">
        <f t="shared" si="0"/>
        <v>-50</v>
      </c>
      <c r="G47" s="81">
        <f t="shared" si="1"/>
        <v>-26</v>
      </c>
      <c r="H47" s="82">
        <f t="shared" si="2"/>
        <v>15.522107243650046</v>
      </c>
      <c r="I47" s="82">
        <f t="shared" si="3"/>
        <v>86.842105263157904</v>
      </c>
      <c r="J47" s="85">
        <f t="shared" si="4"/>
        <v>92.696629213483149</v>
      </c>
    </row>
    <row r="48" spans="1:10" ht="18" customHeight="1">
      <c r="A48" s="76" t="s">
        <v>50</v>
      </c>
      <c r="B48" s="77">
        <v>3162</v>
      </c>
      <c r="C48" s="78">
        <v>535</v>
      </c>
      <c r="D48" s="77">
        <v>586</v>
      </c>
      <c r="E48" s="84">
        <v>661</v>
      </c>
      <c r="F48" s="80">
        <f t="shared" si="0"/>
        <v>126</v>
      </c>
      <c r="G48" s="81">
        <f t="shared" si="1"/>
        <v>75</v>
      </c>
      <c r="H48" s="82">
        <f t="shared" si="2"/>
        <v>20.904490828589502</v>
      </c>
      <c r="I48" s="82">
        <f t="shared" si="3"/>
        <v>123.55140186915887</v>
      </c>
      <c r="J48" s="85">
        <f t="shared" si="4"/>
        <v>112.79863481228669</v>
      </c>
    </row>
    <row r="49" spans="1:10" ht="18" customHeight="1">
      <c r="A49" s="76" t="s">
        <v>51</v>
      </c>
      <c r="B49" s="77">
        <v>1860</v>
      </c>
      <c r="C49" s="78">
        <v>313</v>
      </c>
      <c r="D49" s="77">
        <v>307</v>
      </c>
      <c r="E49" s="84">
        <v>290</v>
      </c>
      <c r="F49" s="80">
        <f t="shared" si="0"/>
        <v>-23</v>
      </c>
      <c r="G49" s="81">
        <f t="shared" si="1"/>
        <v>-17</v>
      </c>
      <c r="H49" s="82">
        <f t="shared" si="2"/>
        <v>15.591397849462366</v>
      </c>
      <c r="I49" s="82">
        <f t="shared" si="3"/>
        <v>92.651757188498408</v>
      </c>
      <c r="J49" s="85">
        <f t="shared" si="4"/>
        <v>94.462540716612381</v>
      </c>
    </row>
    <row r="50" spans="1:10" ht="18" customHeight="1">
      <c r="A50" s="86" t="s">
        <v>52</v>
      </c>
      <c r="B50" s="87">
        <v>157286</v>
      </c>
      <c r="C50" s="87">
        <v>27872</v>
      </c>
      <c r="D50" s="87">
        <v>27582</v>
      </c>
      <c r="E50" s="87">
        <v>26264</v>
      </c>
      <c r="F50" s="88">
        <f t="shared" si="0"/>
        <v>-1608</v>
      </c>
      <c r="G50" s="89">
        <f>+E50-D50</f>
        <v>-1318</v>
      </c>
      <c r="H50" s="90">
        <f>+E50/B50*100</f>
        <v>16.698243963226226</v>
      </c>
      <c r="I50" s="90">
        <f>+E50/C50*100</f>
        <v>94.230769230769226</v>
      </c>
      <c r="J50" s="90">
        <f>+E50/D50*100</f>
        <v>95.221521281995507</v>
      </c>
    </row>
    <row r="51" spans="1:10" ht="21" customHeight="1">
      <c r="A51" s="91" t="s">
        <v>66</v>
      </c>
      <c r="B51" s="92">
        <v>0</v>
      </c>
      <c r="C51" s="92">
        <v>0</v>
      </c>
      <c r="D51" s="92">
        <v>-110</v>
      </c>
      <c r="E51" s="92">
        <v>-20</v>
      </c>
      <c r="F51" s="88">
        <f t="shared" si="0"/>
        <v>-20</v>
      </c>
      <c r="G51" s="89">
        <f>+E51-D51</f>
        <v>90</v>
      </c>
      <c r="H51" s="90">
        <v>0</v>
      </c>
      <c r="I51" s="90">
        <v>0</v>
      </c>
      <c r="J51" s="90">
        <f>+E51/D51*100</f>
        <v>18.181818181818183</v>
      </c>
    </row>
    <row r="52" spans="1:10" ht="30.75" customHeight="1">
      <c r="A52" s="93" t="s">
        <v>73</v>
      </c>
      <c r="B52" s="92">
        <v>0</v>
      </c>
      <c r="C52" s="92">
        <v>0</v>
      </c>
      <c r="D52" s="92">
        <v>0</v>
      </c>
      <c r="E52" s="92">
        <v>0</v>
      </c>
      <c r="F52" s="88">
        <f t="shared" si="0"/>
        <v>0</v>
      </c>
      <c r="G52" s="89">
        <f>+E52-D52</f>
        <v>0</v>
      </c>
      <c r="H52" s="90">
        <v>0</v>
      </c>
      <c r="I52" s="90">
        <v>0</v>
      </c>
      <c r="J52" s="90">
        <v>0</v>
      </c>
    </row>
    <row r="53" spans="1:10" ht="19.5" customHeight="1">
      <c r="A53" s="94" t="s">
        <v>74</v>
      </c>
      <c r="B53" s="95">
        <f>+B50+B51+B52</f>
        <v>157286</v>
      </c>
      <c r="C53" s="95">
        <f t="shared" ref="C53:E53" si="5">+C50+C51+C52</f>
        <v>27872</v>
      </c>
      <c r="D53" s="95">
        <f t="shared" si="5"/>
        <v>27472</v>
      </c>
      <c r="E53" s="95">
        <f t="shared" si="5"/>
        <v>26244</v>
      </c>
      <c r="F53" s="88">
        <f>+E53-C53</f>
        <v>-1628</v>
      </c>
      <c r="G53" s="89">
        <f>+E53-D53</f>
        <v>-1228</v>
      </c>
      <c r="H53" s="90">
        <f>+E53/B53*100</f>
        <v>16.68552827333647</v>
      </c>
      <c r="I53" s="90">
        <f>+E53/C53*100</f>
        <v>94.159012629161893</v>
      </c>
      <c r="J53" s="90">
        <f>+E53/D53*100</f>
        <v>95.529994175888177</v>
      </c>
    </row>
    <row r="54" spans="1:10">
      <c r="A54" s="96"/>
      <c r="B54" s="96"/>
      <c r="C54" s="96"/>
      <c r="D54" s="96"/>
      <c r="E54" s="96"/>
      <c r="F54" s="96"/>
      <c r="G54" s="97"/>
      <c r="H54" s="96"/>
    </row>
    <row r="102" spans="7:10" ht="19.5" customHeight="1">
      <c r="G102" s="56"/>
      <c r="H102" s="56"/>
      <c r="J102" s="56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9"/>
  <sheetViews>
    <sheetView zoomScale="75" workbookViewId="0">
      <selection activeCell="F47" sqref="F47"/>
    </sheetView>
  </sheetViews>
  <sheetFormatPr defaultRowHeight="12.75"/>
  <cols>
    <col min="1" max="1" width="12.33203125" style="160" customWidth="1"/>
    <col min="2" max="3" width="8.21875" style="160" customWidth="1"/>
    <col min="4" max="4" width="7.6640625" style="160" customWidth="1"/>
    <col min="5" max="5" width="7.21875" style="160" customWidth="1"/>
    <col min="6" max="6" width="53.88671875" style="160" customWidth="1"/>
    <col min="7" max="7" width="16.33203125" style="160" customWidth="1"/>
    <col min="8" max="8" width="16.109375" style="280" customWidth="1"/>
    <col min="9" max="9" width="15.21875" style="160" customWidth="1"/>
    <col min="10" max="10" width="10.77734375" style="160" customWidth="1"/>
    <col min="11" max="16384" width="8.88671875" style="160"/>
  </cols>
  <sheetData>
    <row r="1" spans="1:10" ht="15">
      <c r="G1" s="161"/>
      <c r="H1" s="162"/>
    </row>
    <row r="3" spans="1:10" ht="23.25">
      <c r="A3" s="163" t="s">
        <v>85</v>
      </c>
      <c r="B3" s="164"/>
      <c r="C3" s="164"/>
      <c r="D3" s="164"/>
      <c r="E3" s="164"/>
      <c r="F3" s="164"/>
      <c r="G3" s="164"/>
      <c r="H3" s="165"/>
      <c r="I3" s="166"/>
      <c r="J3" s="166"/>
    </row>
    <row r="4" spans="1:10" ht="24.75" customHeight="1">
      <c r="A4" s="163" t="s">
        <v>86</v>
      </c>
      <c r="B4" s="163"/>
      <c r="C4" s="163"/>
      <c r="D4" s="163"/>
      <c r="E4" s="167"/>
      <c r="F4" s="167"/>
      <c r="G4" s="166"/>
      <c r="H4" s="168"/>
      <c r="I4" s="166"/>
    </row>
    <row r="5" spans="1:10" ht="15.75" thickBot="1">
      <c r="B5" s="169"/>
      <c r="C5" s="169"/>
      <c r="G5" s="170"/>
      <c r="H5" s="171"/>
      <c r="I5" s="161"/>
      <c r="J5" s="172" t="s">
        <v>87</v>
      </c>
    </row>
    <row r="6" spans="1:10" ht="24" customHeight="1">
      <c r="A6" s="173" t="s">
        <v>88</v>
      </c>
      <c r="B6" s="174" t="s">
        <v>89</v>
      </c>
      <c r="C6" s="175"/>
      <c r="D6" s="175"/>
      <c r="E6" s="176"/>
      <c r="F6" s="177" t="s">
        <v>90</v>
      </c>
      <c r="G6" s="177" t="s">
        <v>91</v>
      </c>
      <c r="H6" s="178" t="s">
        <v>92</v>
      </c>
      <c r="I6" s="177" t="s">
        <v>93</v>
      </c>
      <c r="J6" s="177" t="s">
        <v>94</v>
      </c>
    </row>
    <row r="7" spans="1:10" ht="17.25" customHeight="1">
      <c r="A7" s="179" t="s">
        <v>95</v>
      </c>
      <c r="B7" s="180" t="s">
        <v>96</v>
      </c>
      <c r="C7" s="181" t="s">
        <v>97</v>
      </c>
      <c r="D7" s="182" t="s">
        <v>98</v>
      </c>
      <c r="E7" s="183" t="s">
        <v>99</v>
      </c>
      <c r="F7" s="184"/>
      <c r="G7" s="185" t="s">
        <v>100</v>
      </c>
      <c r="H7" s="186" t="s">
        <v>101</v>
      </c>
      <c r="I7" s="185" t="s">
        <v>102</v>
      </c>
      <c r="J7" s="185" t="s">
        <v>103</v>
      </c>
    </row>
    <row r="8" spans="1:10" ht="15">
      <c r="A8" s="187" t="s">
        <v>104</v>
      </c>
      <c r="B8" s="188" t="s">
        <v>105</v>
      </c>
      <c r="C8" s="181"/>
      <c r="D8" s="181"/>
      <c r="E8" s="189" t="s">
        <v>106</v>
      </c>
      <c r="F8" s="190"/>
      <c r="G8" s="185" t="s">
        <v>107</v>
      </c>
      <c r="H8" s="186" t="s">
        <v>108</v>
      </c>
      <c r="I8" s="191" t="s">
        <v>109</v>
      </c>
      <c r="J8" s="192" t="s">
        <v>110</v>
      </c>
    </row>
    <row r="9" spans="1:10" ht="15.75" thickBot="1">
      <c r="A9" s="187" t="s">
        <v>111</v>
      </c>
      <c r="B9" s="193"/>
      <c r="C9" s="194"/>
      <c r="D9" s="194"/>
      <c r="E9" s="195"/>
      <c r="F9" s="196"/>
      <c r="G9" s="197"/>
      <c r="H9" s="198"/>
      <c r="I9" s="199"/>
      <c r="J9" s="200"/>
    </row>
    <row r="10" spans="1:10" ht="15" thickBot="1">
      <c r="A10" s="201" t="s">
        <v>15</v>
      </c>
      <c r="B10" s="202" t="s">
        <v>112</v>
      </c>
      <c r="C10" s="203" t="s">
        <v>113</v>
      </c>
      <c r="D10" s="203" t="s">
        <v>114</v>
      </c>
      <c r="E10" s="204" t="s">
        <v>115</v>
      </c>
      <c r="F10" s="204" t="s">
        <v>116</v>
      </c>
      <c r="G10" s="204">
        <v>1</v>
      </c>
      <c r="H10" s="205">
        <v>2</v>
      </c>
      <c r="I10" s="204">
        <v>3</v>
      </c>
      <c r="J10" s="204">
        <v>4</v>
      </c>
    </row>
    <row r="11" spans="1:10" ht="24.75" customHeight="1">
      <c r="A11" s="206" t="s">
        <v>117</v>
      </c>
      <c r="B11" s="207" t="s">
        <v>118</v>
      </c>
      <c r="C11" s="208"/>
      <c r="D11" s="209"/>
      <c r="E11" s="210"/>
      <c r="F11" s="211" t="s">
        <v>119</v>
      </c>
      <c r="G11" s="212">
        <f>SUM(G12+G18+G19+G63)</f>
        <v>61611257</v>
      </c>
      <c r="H11" s="212">
        <f>SUM(H12+H18+H19+H63)</f>
        <v>61611257</v>
      </c>
      <c r="I11" s="212">
        <f>SUM(I12+I18+I19+I63)</f>
        <v>8855139</v>
      </c>
      <c r="J11" s="213">
        <f t="shared" ref="J11:J67" si="0">SUM($I11/H11)*100</f>
        <v>14.37259915018452</v>
      </c>
    </row>
    <row r="12" spans="1:10" ht="18.95" customHeight="1">
      <c r="A12" s="214" t="s">
        <v>117</v>
      </c>
      <c r="B12" s="215"/>
      <c r="C12" s="216" t="s">
        <v>120</v>
      </c>
      <c r="D12" s="216"/>
      <c r="E12" s="217"/>
      <c r="F12" s="218" t="s">
        <v>121</v>
      </c>
      <c r="G12" s="219">
        <f>SUM(G13+G14+G16+G17)</f>
        <v>36312592</v>
      </c>
      <c r="H12" s="219">
        <f>SUM(H13+H14+H16+H17)</f>
        <v>36312592</v>
      </c>
      <c r="I12" s="219">
        <f>SUM(I13+I14+I16+I17)</f>
        <v>5418205</v>
      </c>
      <c r="J12" s="220">
        <f t="shared" si="0"/>
        <v>14.92100866828785</v>
      </c>
    </row>
    <row r="13" spans="1:10" ht="18.95" customHeight="1">
      <c r="A13" s="221" t="s">
        <v>117</v>
      </c>
      <c r="B13" s="215"/>
      <c r="C13" s="216"/>
      <c r="D13" s="222" t="s">
        <v>122</v>
      </c>
      <c r="E13" s="223"/>
      <c r="F13" s="224" t="s">
        <v>123</v>
      </c>
      <c r="G13" s="225">
        <v>35041863</v>
      </c>
      <c r="H13" s="225">
        <v>35041863</v>
      </c>
      <c r="I13" s="225">
        <v>5223606</v>
      </c>
      <c r="J13" s="226">
        <f t="shared" si="0"/>
        <v>14.906758810169423</v>
      </c>
    </row>
    <row r="14" spans="1:10" ht="18.95" customHeight="1">
      <c r="A14" s="221" t="s">
        <v>117</v>
      </c>
      <c r="B14" s="215"/>
      <c r="C14" s="216"/>
      <c r="D14" s="222" t="s">
        <v>124</v>
      </c>
      <c r="E14" s="223"/>
      <c r="F14" s="224" t="s">
        <v>125</v>
      </c>
      <c r="G14" s="225">
        <f>SUM(G15:G15)</f>
        <v>135280</v>
      </c>
      <c r="H14" s="225">
        <f>SUM(H15:H15)</f>
        <v>135280</v>
      </c>
      <c r="I14" s="225">
        <f>SUM(I15:I15)</f>
        <v>22058</v>
      </c>
      <c r="J14" s="226">
        <f t="shared" si="0"/>
        <v>16.305440567711411</v>
      </c>
    </row>
    <row r="15" spans="1:10" ht="18.95" customHeight="1">
      <c r="A15" s="227" t="s">
        <v>117</v>
      </c>
      <c r="B15" s="228"/>
      <c r="C15" s="229"/>
      <c r="D15" s="230"/>
      <c r="E15" s="231" t="s">
        <v>126</v>
      </c>
      <c r="F15" s="232" t="s">
        <v>127</v>
      </c>
      <c r="G15" s="233">
        <v>135280</v>
      </c>
      <c r="H15" s="233">
        <v>135280</v>
      </c>
      <c r="I15" s="233">
        <v>22058</v>
      </c>
      <c r="J15" s="234">
        <f t="shared" si="0"/>
        <v>16.305440567711411</v>
      </c>
    </row>
    <row r="16" spans="1:10" ht="18.95" customHeight="1">
      <c r="A16" s="221" t="s">
        <v>117</v>
      </c>
      <c r="B16" s="215"/>
      <c r="C16" s="216"/>
      <c r="D16" s="222" t="s">
        <v>128</v>
      </c>
      <c r="E16" s="223"/>
      <c r="F16" s="224" t="s">
        <v>129</v>
      </c>
      <c r="G16" s="225">
        <v>8160</v>
      </c>
      <c r="H16" s="225">
        <v>8160</v>
      </c>
      <c r="I16" s="225">
        <v>1320</v>
      </c>
      <c r="J16" s="226">
        <f t="shared" si="0"/>
        <v>16.176470588235293</v>
      </c>
    </row>
    <row r="17" spans="1:10" ht="18.95" customHeight="1">
      <c r="A17" s="221" t="s">
        <v>117</v>
      </c>
      <c r="B17" s="215"/>
      <c r="C17" s="216"/>
      <c r="D17" s="222" t="s">
        <v>130</v>
      </c>
      <c r="E17" s="223"/>
      <c r="F17" s="224" t="s">
        <v>131</v>
      </c>
      <c r="G17" s="225">
        <v>1127289</v>
      </c>
      <c r="H17" s="225">
        <v>1127289</v>
      </c>
      <c r="I17" s="225">
        <v>171221</v>
      </c>
      <c r="J17" s="226">
        <f t="shared" si="0"/>
        <v>15.188740420601993</v>
      </c>
    </row>
    <row r="18" spans="1:10" ht="18.95" customHeight="1">
      <c r="A18" s="214" t="s">
        <v>117</v>
      </c>
      <c r="B18" s="235"/>
      <c r="C18" s="236" t="s">
        <v>132</v>
      </c>
      <c r="D18" s="236"/>
      <c r="E18" s="237"/>
      <c r="F18" s="238" t="s">
        <v>133</v>
      </c>
      <c r="G18" s="239">
        <v>13881765</v>
      </c>
      <c r="H18" s="239">
        <v>13881765</v>
      </c>
      <c r="I18" s="240">
        <v>2080303</v>
      </c>
      <c r="J18" s="220">
        <f t="shared" si="0"/>
        <v>14.985868151492262</v>
      </c>
    </row>
    <row r="19" spans="1:10" ht="18.95" customHeight="1">
      <c r="A19" s="214" t="s">
        <v>117</v>
      </c>
      <c r="B19" s="235"/>
      <c r="C19" s="241" t="s">
        <v>134</v>
      </c>
      <c r="D19" s="236"/>
      <c r="E19" s="242"/>
      <c r="F19" s="238" t="s">
        <v>135</v>
      </c>
      <c r="G19" s="243">
        <f>SUM(G20+G23+G27+G36+G47+G42+G50)</f>
        <v>11200000</v>
      </c>
      <c r="H19" s="243">
        <f>SUM(H20+H23+H27+H36+H47+H42+H50)</f>
        <v>11200000</v>
      </c>
      <c r="I19" s="244">
        <f>SUM(I20+I23+I27+I36+I47+I42+I50)</f>
        <v>1275616</v>
      </c>
      <c r="J19" s="220">
        <f t="shared" si="0"/>
        <v>11.389428571428571</v>
      </c>
    </row>
    <row r="20" spans="1:10" ht="18.95" customHeight="1">
      <c r="A20" s="221" t="s">
        <v>117</v>
      </c>
      <c r="B20" s="245"/>
      <c r="C20" s="246"/>
      <c r="D20" s="222" t="s">
        <v>136</v>
      </c>
      <c r="E20" s="247"/>
      <c r="F20" s="224" t="s">
        <v>137</v>
      </c>
      <c r="G20" s="248">
        <f>SUM(G21:G22)</f>
        <v>107763</v>
      </c>
      <c r="H20" s="248">
        <f>SUM(H21:H22)</f>
        <v>107763</v>
      </c>
      <c r="I20" s="248">
        <f>SUM(I21:I22)</f>
        <v>10213</v>
      </c>
      <c r="J20" s="226">
        <f t="shared" si="0"/>
        <v>9.4772788433878041</v>
      </c>
    </row>
    <row r="21" spans="1:10" ht="18.95" customHeight="1">
      <c r="A21" s="227" t="s">
        <v>117</v>
      </c>
      <c r="B21" s="245"/>
      <c r="C21" s="249"/>
      <c r="D21" s="250"/>
      <c r="E21" s="251">
        <v>631001</v>
      </c>
      <c r="F21" s="252" t="s">
        <v>138</v>
      </c>
      <c r="G21" s="253">
        <v>107630</v>
      </c>
      <c r="H21" s="253">
        <v>107630</v>
      </c>
      <c r="I21" s="253">
        <v>10213</v>
      </c>
      <c r="J21" s="234">
        <f t="shared" si="0"/>
        <v>9.4889900585338669</v>
      </c>
    </row>
    <row r="22" spans="1:10" ht="18.95" customHeight="1">
      <c r="A22" s="227" t="s">
        <v>117</v>
      </c>
      <c r="B22" s="245"/>
      <c r="C22" s="249"/>
      <c r="D22" s="250"/>
      <c r="E22" s="251">
        <v>631002</v>
      </c>
      <c r="F22" s="252" t="s">
        <v>139</v>
      </c>
      <c r="G22" s="253">
        <v>133</v>
      </c>
      <c r="H22" s="253">
        <v>133</v>
      </c>
      <c r="I22" s="253">
        <v>0</v>
      </c>
      <c r="J22" s="234">
        <f t="shared" si="0"/>
        <v>0</v>
      </c>
    </row>
    <row r="23" spans="1:10" ht="18.95" customHeight="1">
      <c r="A23" s="221" t="s">
        <v>117</v>
      </c>
      <c r="B23" s="245"/>
      <c r="C23" s="246"/>
      <c r="D23" s="222" t="s">
        <v>140</v>
      </c>
      <c r="E23" s="247"/>
      <c r="F23" s="224" t="s">
        <v>141</v>
      </c>
      <c r="G23" s="248">
        <f>SUM(G24:G26)</f>
        <v>3837675</v>
      </c>
      <c r="H23" s="248">
        <f>SUM(H24:H26)</f>
        <v>3837675</v>
      </c>
      <c r="I23" s="248">
        <f>SUM(I24:I26)</f>
        <v>449185</v>
      </c>
      <c r="J23" s="226">
        <f t="shared" si="0"/>
        <v>11.704612818959397</v>
      </c>
    </row>
    <row r="24" spans="1:10" ht="18.95" customHeight="1">
      <c r="A24" s="227" t="s">
        <v>117</v>
      </c>
      <c r="B24" s="245"/>
      <c r="C24" s="246"/>
      <c r="D24" s="254"/>
      <c r="E24" s="255">
        <v>632001</v>
      </c>
      <c r="F24" s="256" t="s">
        <v>142</v>
      </c>
      <c r="G24" s="253">
        <v>1109093</v>
      </c>
      <c r="H24" s="253">
        <v>1109093</v>
      </c>
      <c r="I24" s="253">
        <v>154835</v>
      </c>
      <c r="J24" s="234">
        <f t="shared" si="0"/>
        <v>13.960506467897643</v>
      </c>
    </row>
    <row r="25" spans="1:10" ht="18.95" customHeight="1">
      <c r="A25" s="227" t="s">
        <v>117</v>
      </c>
      <c r="B25" s="245"/>
      <c r="C25" s="246"/>
      <c r="D25" s="254"/>
      <c r="E25" s="255">
        <v>632002</v>
      </c>
      <c r="F25" s="256" t="s">
        <v>143</v>
      </c>
      <c r="G25" s="253">
        <v>112567</v>
      </c>
      <c r="H25" s="253">
        <v>112567</v>
      </c>
      <c r="I25" s="253">
        <v>8016</v>
      </c>
      <c r="J25" s="234">
        <f t="shared" si="0"/>
        <v>7.1210923272362239</v>
      </c>
    </row>
    <row r="26" spans="1:10" ht="18.95" customHeight="1">
      <c r="A26" s="227" t="s">
        <v>117</v>
      </c>
      <c r="B26" s="245"/>
      <c r="C26" s="246"/>
      <c r="D26" s="254"/>
      <c r="E26" s="255">
        <v>632003</v>
      </c>
      <c r="F26" s="257" t="s">
        <v>144</v>
      </c>
      <c r="G26" s="253">
        <v>2616015</v>
      </c>
      <c r="H26" s="253">
        <v>2616015</v>
      </c>
      <c r="I26" s="253">
        <v>286334</v>
      </c>
      <c r="J26" s="234">
        <f t="shared" si="0"/>
        <v>10.945426536162827</v>
      </c>
    </row>
    <row r="27" spans="1:10" ht="18.95" customHeight="1">
      <c r="A27" s="221" t="s">
        <v>117</v>
      </c>
      <c r="B27" s="245"/>
      <c r="C27" s="246"/>
      <c r="D27" s="222" t="s">
        <v>145</v>
      </c>
      <c r="E27" s="247"/>
      <c r="F27" s="224" t="s">
        <v>146</v>
      </c>
      <c r="G27" s="248">
        <f>SUM(G28:G35)</f>
        <v>1057470</v>
      </c>
      <c r="H27" s="248">
        <f>SUM(H28:H35)</f>
        <v>1057470</v>
      </c>
      <c r="I27" s="248">
        <f>SUM(I28:I35)</f>
        <v>23402</v>
      </c>
      <c r="J27" s="226">
        <f t="shared" si="0"/>
        <v>2.2130178633909234</v>
      </c>
    </row>
    <row r="28" spans="1:10" ht="18.95" customHeight="1">
      <c r="A28" s="227" t="s">
        <v>117</v>
      </c>
      <c r="B28" s="245"/>
      <c r="C28" s="246"/>
      <c r="D28" s="258"/>
      <c r="E28" s="259" t="s">
        <v>147</v>
      </c>
      <c r="F28" s="260" t="s">
        <v>148</v>
      </c>
      <c r="G28" s="261">
        <v>28886</v>
      </c>
      <c r="H28" s="261">
        <v>28886</v>
      </c>
      <c r="I28" s="261">
        <v>9829</v>
      </c>
      <c r="J28" s="234">
        <f t="shared" si="0"/>
        <v>34.026864224884029</v>
      </c>
    </row>
    <row r="29" spans="1:10" ht="18.95" customHeight="1">
      <c r="A29" s="227" t="s">
        <v>117</v>
      </c>
      <c r="B29" s="245"/>
      <c r="C29" s="246"/>
      <c r="D29" s="258"/>
      <c r="E29" s="259" t="s">
        <v>149</v>
      </c>
      <c r="F29" s="260" t="s">
        <v>150</v>
      </c>
      <c r="G29" s="261">
        <v>135</v>
      </c>
      <c r="H29" s="261">
        <v>135</v>
      </c>
      <c r="I29" s="261">
        <v>10</v>
      </c>
      <c r="J29" s="234">
        <f t="shared" si="0"/>
        <v>7.4074074074074066</v>
      </c>
    </row>
    <row r="30" spans="1:10" ht="18.95" customHeight="1">
      <c r="A30" s="227" t="s">
        <v>117</v>
      </c>
      <c r="B30" s="245"/>
      <c r="C30" s="246"/>
      <c r="D30" s="258"/>
      <c r="E30" s="259" t="s">
        <v>151</v>
      </c>
      <c r="F30" s="260" t="s">
        <v>152</v>
      </c>
      <c r="G30" s="261">
        <v>106</v>
      </c>
      <c r="H30" s="261">
        <v>106</v>
      </c>
      <c r="I30" s="261">
        <v>349</v>
      </c>
      <c r="J30" s="234">
        <f t="shared" si="0"/>
        <v>329.24528301886789</v>
      </c>
    </row>
    <row r="31" spans="1:10" ht="18.95" customHeight="1">
      <c r="A31" s="227" t="s">
        <v>117</v>
      </c>
      <c r="B31" s="245"/>
      <c r="C31" s="246"/>
      <c r="D31" s="258"/>
      <c r="E31" s="259" t="s">
        <v>153</v>
      </c>
      <c r="F31" s="260" t="s">
        <v>154</v>
      </c>
      <c r="G31" s="261">
        <v>1415</v>
      </c>
      <c r="H31" s="261">
        <v>1415</v>
      </c>
      <c r="I31" s="261">
        <v>74</v>
      </c>
      <c r="J31" s="234">
        <f t="shared" si="0"/>
        <v>5.2296819787985864</v>
      </c>
    </row>
    <row r="32" spans="1:10" ht="18.95" customHeight="1">
      <c r="A32" s="227" t="s">
        <v>117</v>
      </c>
      <c r="B32" s="245"/>
      <c r="C32" s="246"/>
      <c r="D32" s="258"/>
      <c r="E32" s="259" t="s">
        <v>155</v>
      </c>
      <c r="F32" s="260" t="s">
        <v>156</v>
      </c>
      <c r="G32" s="261">
        <v>1009631</v>
      </c>
      <c r="H32" s="261">
        <v>1009631</v>
      </c>
      <c r="I32" s="261">
        <v>11958</v>
      </c>
      <c r="J32" s="234">
        <f t="shared" si="0"/>
        <v>1.1843931099579945</v>
      </c>
    </row>
    <row r="33" spans="1:10" ht="18.95" customHeight="1">
      <c r="A33" s="227" t="s">
        <v>117</v>
      </c>
      <c r="B33" s="245"/>
      <c r="C33" s="246"/>
      <c r="D33" s="258"/>
      <c r="E33" s="259" t="s">
        <v>157</v>
      </c>
      <c r="F33" s="260" t="s">
        <v>158</v>
      </c>
      <c r="G33" s="261">
        <v>2703</v>
      </c>
      <c r="H33" s="261">
        <v>2703</v>
      </c>
      <c r="I33" s="261">
        <v>538</v>
      </c>
      <c r="J33" s="234">
        <f t="shared" si="0"/>
        <v>19.903810580836108</v>
      </c>
    </row>
    <row r="34" spans="1:10" ht="18.95" customHeight="1">
      <c r="A34" s="227" t="s">
        <v>117</v>
      </c>
      <c r="B34" s="245"/>
      <c r="C34" s="246"/>
      <c r="D34" s="258"/>
      <c r="E34" s="259" t="s">
        <v>159</v>
      </c>
      <c r="F34" s="260" t="s">
        <v>160</v>
      </c>
      <c r="G34" s="261">
        <v>8602</v>
      </c>
      <c r="H34" s="261">
        <v>8602</v>
      </c>
      <c r="I34" s="261">
        <v>10</v>
      </c>
      <c r="J34" s="234">
        <f t="shared" si="0"/>
        <v>0.1162520344106022</v>
      </c>
    </row>
    <row r="35" spans="1:10" ht="18.95" customHeight="1">
      <c r="A35" s="227" t="s">
        <v>117</v>
      </c>
      <c r="B35" s="245"/>
      <c r="C35" s="246"/>
      <c r="D35" s="258"/>
      <c r="E35" s="259" t="s">
        <v>161</v>
      </c>
      <c r="F35" s="260" t="s">
        <v>162</v>
      </c>
      <c r="G35" s="261">
        <v>5992</v>
      </c>
      <c r="H35" s="261">
        <v>5992</v>
      </c>
      <c r="I35" s="261">
        <v>634</v>
      </c>
      <c r="J35" s="234">
        <f t="shared" si="0"/>
        <v>10.580774365821096</v>
      </c>
    </row>
    <row r="36" spans="1:10" ht="18.95" customHeight="1">
      <c r="A36" s="221" t="s">
        <v>117</v>
      </c>
      <c r="B36" s="245"/>
      <c r="C36" s="246"/>
      <c r="D36" s="222" t="s">
        <v>163</v>
      </c>
      <c r="E36" s="247"/>
      <c r="F36" s="224" t="s">
        <v>164</v>
      </c>
      <c r="G36" s="248">
        <f>SUM(G37:G41)</f>
        <v>239949</v>
      </c>
      <c r="H36" s="248">
        <f>SUM(H37:H41)</f>
        <v>239949</v>
      </c>
      <c r="I36" s="248">
        <f>SUM(I37:I41)</f>
        <v>33004</v>
      </c>
      <c r="J36" s="226">
        <f t="shared" si="0"/>
        <v>13.754589516939017</v>
      </c>
    </row>
    <row r="37" spans="1:10" ht="18.95" customHeight="1">
      <c r="A37" s="227" t="s">
        <v>117</v>
      </c>
      <c r="B37" s="245"/>
      <c r="C37" s="246"/>
      <c r="D37" s="254"/>
      <c r="E37" s="255">
        <v>634001</v>
      </c>
      <c r="F37" s="262" t="s">
        <v>165</v>
      </c>
      <c r="G37" s="253">
        <v>142874</v>
      </c>
      <c r="H37" s="253">
        <v>142874</v>
      </c>
      <c r="I37" s="253">
        <v>11447</v>
      </c>
      <c r="J37" s="234">
        <f t="shared" si="0"/>
        <v>8.0119545893584547</v>
      </c>
    </row>
    <row r="38" spans="1:10" ht="18.95" customHeight="1">
      <c r="A38" s="227" t="s">
        <v>117</v>
      </c>
      <c r="B38" s="245"/>
      <c r="C38" s="246"/>
      <c r="D38" s="254"/>
      <c r="E38" s="255">
        <v>634002</v>
      </c>
      <c r="F38" s="262" t="s">
        <v>166</v>
      </c>
      <c r="G38" s="253">
        <v>48003</v>
      </c>
      <c r="H38" s="253">
        <v>48003</v>
      </c>
      <c r="I38" s="253">
        <v>1894</v>
      </c>
      <c r="J38" s="234">
        <f t="shared" si="0"/>
        <v>3.9455867341624486</v>
      </c>
    </row>
    <row r="39" spans="1:10" ht="18.95" customHeight="1">
      <c r="A39" s="227" t="s">
        <v>117</v>
      </c>
      <c r="B39" s="245"/>
      <c r="C39" s="246"/>
      <c r="D39" s="263"/>
      <c r="E39" s="264" t="s">
        <v>167</v>
      </c>
      <c r="F39" s="260" t="s">
        <v>168</v>
      </c>
      <c r="G39" s="253">
        <v>43489</v>
      </c>
      <c r="H39" s="253">
        <v>43489</v>
      </c>
      <c r="I39" s="253">
        <v>15969</v>
      </c>
      <c r="J39" s="234">
        <f t="shared" si="0"/>
        <v>36.719630251327921</v>
      </c>
    </row>
    <row r="40" spans="1:10" ht="18.95" customHeight="1">
      <c r="A40" s="227" t="s">
        <v>117</v>
      </c>
      <c r="B40" s="245"/>
      <c r="C40" s="246"/>
      <c r="D40" s="263"/>
      <c r="E40" s="255">
        <v>634004</v>
      </c>
      <c r="F40" s="265" t="s">
        <v>169</v>
      </c>
      <c r="G40" s="253">
        <v>322</v>
      </c>
      <c r="H40" s="253">
        <v>322</v>
      </c>
      <c r="I40" s="253">
        <v>0</v>
      </c>
      <c r="J40" s="234">
        <f t="shared" si="0"/>
        <v>0</v>
      </c>
    </row>
    <row r="41" spans="1:10" ht="18.95" customHeight="1">
      <c r="A41" s="227" t="s">
        <v>117</v>
      </c>
      <c r="B41" s="245"/>
      <c r="C41" s="246"/>
      <c r="D41" s="263"/>
      <c r="E41" s="255">
        <v>634005</v>
      </c>
      <c r="F41" s="265" t="s">
        <v>170</v>
      </c>
      <c r="G41" s="253">
        <v>5261</v>
      </c>
      <c r="H41" s="253">
        <v>5261</v>
      </c>
      <c r="I41" s="253">
        <v>3694</v>
      </c>
      <c r="J41" s="234">
        <f t="shared" si="0"/>
        <v>70.214788063105871</v>
      </c>
    </row>
    <row r="42" spans="1:10" ht="18.95" customHeight="1">
      <c r="A42" s="221" t="s">
        <v>117</v>
      </c>
      <c r="B42" s="245"/>
      <c r="C42" s="246"/>
      <c r="D42" s="222" t="s">
        <v>171</v>
      </c>
      <c r="E42" s="266"/>
      <c r="F42" s="224" t="s">
        <v>172</v>
      </c>
      <c r="G42" s="248">
        <f>SUM(G43:G46)</f>
        <v>346590</v>
      </c>
      <c r="H42" s="248">
        <f>SUM(H43:H46)</f>
        <v>346590</v>
      </c>
      <c r="I42" s="248">
        <f>SUM(I43:I46)</f>
        <v>4352</v>
      </c>
      <c r="J42" s="226">
        <f t="shared" si="0"/>
        <v>1.2556623099339277</v>
      </c>
    </row>
    <row r="43" spans="1:10" ht="18.95" customHeight="1">
      <c r="A43" s="227" t="s">
        <v>117</v>
      </c>
      <c r="B43" s="245"/>
      <c r="C43" s="246"/>
      <c r="D43" s="254"/>
      <c r="E43" s="255">
        <v>635001</v>
      </c>
      <c r="F43" s="265" t="s">
        <v>173</v>
      </c>
      <c r="G43" s="253">
        <v>203</v>
      </c>
      <c r="H43" s="253">
        <v>203</v>
      </c>
      <c r="I43" s="253">
        <v>0</v>
      </c>
      <c r="J43" s="267">
        <f t="shared" si="0"/>
        <v>0</v>
      </c>
    </row>
    <row r="44" spans="1:10" ht="18.95" customHeight="1">
      <c r="A44" s="227" t="s">
        <v>117</v>
      </c>
      <c r="B44" s="245"/>
      <c r="C44" s="246"/>
      <c r="D44" s="254"/>
      <c r="E44" s="255">
        <v>635002</v>
      </c>
      <c r="F44" s="265" t="s">
        <v>174</v>
      </c>
      <c r="G44" s="253">
        <v>246148</v>
      </c>
      <c r="H44" s="253">
        <v>246148</v>
      </c>
      <c r="I44" s="253">
        <v>0</v>
      </c>
      <c r="J44" s="267">
        <f t="shared" si="0"/>
        <v>0</v>
      </c>
    </row>
    <row r="45" spans="1:10" ht="18.95" customHeight="1">
      <c r="A45" s="227" t="s">
        <v>117</v>
      </c>
      <c r="B45" s="245"/>
      <c r="C45" s="246"/>
      <c r="D45" s="254"/>
      <c r="E45" s="255">
        <v>635004</v>
      </c>
      <c r="F45" s="265" t="s">
        <v>175</v>
      </c>
      <c r="G45" s="253">
        <v>53319</v>
      </c>
      <c r="H45" s="253">
        <v>53319</v>
      </c>
      <c r="I45" s="253">
        <v>2582</v>
      </c>
      <c r="J45" s="267">
        <f t="shared" si="0"/>
        <v>4.8425514356983435</v>
      </c>
    </row>
    <row r="46" spans="1:10" ht="18.95" customHeight="1">
      <c r="A46" s="227" t="s">
        <v>117</v>
      </c>
      <c r="B46" s="245"/>
      <c r="C46" s="246"/>
      <c r="D46" s="254"/>
      <c r="E46" s="255">
        <v>635006</v>
      </c>
      <c r="F46" s="262" t="s">
        <v>176</v>
      </c>
      <c r="G46" s="253">
        <v>46920</v>
      </c>
      <c r="H46" s="253">
        <v>46920</v>
      </c>
      <c r="I46" s="253">
        <v>1770</v>
      </c>
      <c r="J46" s="267">
        <f t="shared" si="0"/>
        <v>3.7723785166240407</v>
      </c>
    </row>
    <row r="47" spans="1:10" ht="18.95" customHeight="1">
      <c r="A47" s="221" t="s">
        <v>117</v>
      </c>
      <c r="B47" s="245"/>
      <c r="C47" s="246"/>
      <c r="D47" s="222" t="s">
        <v>177</v>
      </c>
      <c r="E47" s="247"/>
      <c r="F47" s="224" t="s">
        <v>178</v>
      </c>
      <c r="G47" s="248">
        <f>SUM(G48:G49)</f>
        <v>1762053</v>
      </c>
      <c r="H47" s="248">
        <f>SUM(H48:H49)</f>
        <v>1762053</v>
      </c>
      <c r="I47" s="248">
        <f>SUM(I48:I49)</f>
        <v>363694</v>
      </c>
      <c r="J47" s="226">
        <f t="shared" si="0"/>
        <v>20.64035531280841</v>
      </c>
    </row>
    <row r="48" spans="1:10" ht="18.95" customHeight="1">
      <c r="A48" s="227" t="s">
        <v>117</v>
      </c>
      <c r="B48" s="245"/>
      <c r="C48" s="246"/>
      <c r="D48" s="268"/>
      <c r="E48" s="255">
        <v>636001</v>
      </c>
      <c r="F48" s="269" t="s">
        <v>179</v>
      </c>
      <c r="G48" s="253">
        <v>1749241</v>
      </c>
      <c r="H48" s="253">
        <v>1749241</v>
      </c>
      <c r="I48" s="253">
        <v>362354</v>
      </c>
      <c r="J48" s="234">
        <f t="shared" si="0"/>
        <v>20.714927217004401</v>
      </c>
    </row>
    <row r="49" spans="1:10" ht="18" customHeight="1">
      <c r="A49" s="227" t="s">
        <v>117</v>
      </c>
      <c r="B49" s="245"/>
      <c r="C49" s="246"/>
      <c r="D49" s="268"/>
      <c r="E49" s="255">
        <v>636002</v>
      </c>
      <c r="F49" s="269" t="s">
        <v>180</v>
      </c>
      <c r="G49" s="253">
        <v>12812</v>
      </c>
      <c r="H49" s="253">
        <v>12812</v>
      </c>
      <c r="I49" s="253">
        <v>1340</v>
      </c>
      <c r="J49" s="234">
        <f t="shared" si="0"/>
        <v>10.458944739306899</v>
      </c>
    </row>
    <row r="50" spans="1:10" ht="18.95" customHeight="1">
      <c r="A50" s="221" t="s">
        <v>117</v>
      </c>
      <c r="B50" s="245"/>
      <c r="C50" s="246"/>
      <c r="D50" s="222" t="s">
        <v>181</v>
      </c>
      <c r="E50" s="247"/>
      <c r="F50" s="224" t="s">
        <v>182</v>
      </c>
      <c r="G50" s="248">
        <f>SUM(G51:G62)</f>
        <v>3848500</v>
      </c>
      <c r="H50" s="248">
        <f>SUM(H51:H62)</f>
        <v>3848500</v>
      </c>
      <c r="I50" s="248">
        <f>SUM(I51:I62)</f>
        <v>391766</v>
      </c>
      <c r="J50" s="226">
        <f t="shared" si="0"/>
        <v>10.179706379108744</v>
      </c>
    </row>
    <row r="51" spans="1:10" ht="18.95" customHeight="1">
      <c r="A51" s="227" t="s">
        <v>117</v>
      </c>
      <c r="B51" s="245"/>
      <c r="C51" s="246"/>
      <c r="D51" s="258"/>
      <c r="E51" s="259" t="s">
        <v>183</v>
      </c>
      <c r="F51" s="260" t="s">
        <v>184</v>
      </c>
      <c r="G51" s="253">
        <v>9244</v>
      </c>
      <c r="H51" s="253">
        <v>9244</v>
      </c>
      <c r="I51" s="253">
        <v>90</v>
      </c>
      <c r="J51" s="267">
        <f t="shared" si="0"/>
        <v>0.97360450021635647</v>
      </c>
    </row>
    <row r="52" spans="1:10" ht="18.95" customHeight="1">
      <c r="A52" s="227" t="s">
        <v>117</v>
      </c>
      <c r="B52" s="245"/>
      <c r="C52" s="246"/>
      <c r="D52" s="258"/>
      <c r="E52" s="259" t="s">
        <v>185</v>
      </c>
      <c r="F52" s="260" t="s">
        <v>186</v>
      </c>
      <c r="G52" s="253">
        <v>578</v>
      </c>
      <c r="H52" s="253">
        <v>578</v>
      </c>
      <c r="I52" s="253">
        <v>120</v>
      </c>
      <c r="J52" s="267">
        <f t="shared" si="0"/>
        <v>20.761245674740483</v>
      </c>
    </row>
    <row r="53" spans="1:10" ht="18.95" customHeight="1">
      <c r="A53" s="227" t="s">
        <v>117</v>
      </c>
      <c r="B53" s="245"/>
      <c r="C53" s="246"/>
      <c r="D53" s="258"/>
      <c r="E53" s="259" t="s">
        <v>187</v>
      </c>
      <c r="F53" s="260" t="s">
        <v>188</v>
      </c>
      <c r="G53" s="253">
        <v>647651</v>
      </c>
      <c r="H53" s="253">
        <v>647651</v>
      </c>
      <c r="I53" s="253">
        <v>7444</v>
      </c>
      <c r="J53" s="267">
        <f t="shared" si="0"/>
        <v>1.1493844678692691</v>
      </c>
    </row>
    <row r="54" spans="1:10" ht="18.95" customHeight="1">
      <c r="A54" s="227" t="s">
        <v>117</v>
      </c>
      <c r="B54" s="245"/>
      <c r="C54" s="246"/>
      <c r="D54" s="258"/>
      <c r="E54" s="259" t="s">
        <v>189</v>
      </c>
      <c r="F54" s="260" t="s">
        <v>190</v>
      </c>
      <c r="G54" s="253">
        <v>1090159</v>
      </c>
      <c r="H54" s="253">
        <v>1090159</v>
      </c>
      <c r="I54" s="253">
        <v>100828</v>
      </c>
      <c r="J54" s="267">
        <f t="shared" si="0"/>
        <v>9.248926074086441</v>
      </c>
    </row>
    <row r="55" spans="1:10" ht="18.95" customHeight="1">
      <c r="A55" s="227" t="s">
        <v>117</v>
      </c>
      <c r="B55" s="245"/>
      <c r="C55" s="246"/>
      <c r="D55" s="258"/>
      <c r="E55" s="259" t="s">
        <v>191</v>
      </c>
      <c r="F55" s="260" t="s">
        <v>137</v>
      </c>
      <c r="G55" s="253">
        <v>283</v>
      </c>
      <c r="H55" s="253">
        <v>283</v>
      </c>
      <c r="I55" s="253">
        <v>3</v>
      </c>
      <c r="J55" s="267">
        <f t="shared" si="0"/>
        <v>1.0600706713780919</v>
      </c>
    </row>
    <row r="56" spans="1:10" ht="18.95" customHeight="1">
      <c r="A56" s="227" t="s">
        <v>117</v>
      </c>
      <c r="B56" s="245"/>
      <c r="C56" s="246"/>
      <c r="D56" s="258"/>
      <c r="E56" s="259" t="s">
        <v>192</v>
      </c>
      <c r="F56" s="260" t="s">
        <v>193</v>
      </c>
      <c r="G56" s="253">
        <v>16929</v>
      </c>
      <c r="H56" s="253">
        <v>16929</v>
      </c>
      <c r="I56" s="253">
        <v>1692</v>
      </c>
      <c r="J56" s="267">
        <f t="shared" si="0"/>
        <v>9.9946836788942051</v>
      </c>
    </row>
    <row r="57" spans="1:10" ht="18.95" customHeight="1">
      <c r="A57" s="227" t="s">
        <v>117</v>
      </c>
      <c r="B57" s="245"/>
      <c r="C57" s="246"/>
      <c r="D57" s="258"/>
      <c r="E57" s="259" t="s">
        <v>194</v>
      </c>
      <c r="F57" s="260" t="s">
        <v>195</v>
      </c>
      <c r="G57" s="253">
        <v>184187</v>
      </c>
      <c r="H57" s="253">
        <v>184187</v>
      </c>
      <c r="I57" s="253">
        <v>17486</v>
      </c>
      <c r="J57" s="267">
        <f t="shared" si="0"/>
        <v>9.4936124699354458</v>
      </c>
    </row>
    <row r="58" spans="1:10" ht="18.95" customHeight="1">
      <c r="A58" s="227" t="s">
        <v>117</v>
      </c>
      <c r="B58" s="245"/>
      <c r="C58" s="246"/>
      <c r="D58" s="258"/>
      <c r="E58" s="259" t="s">
        <v>196</v>
      </c>
      <c r="F58" s="260" t="s">
        <v>197</v>
      </c>
      <c r="G58" s="253">
        <v>1313809</v>
      </c>
      <c r="H58" s="253">
        <v>1313809</v>
      </c>
      <c r="I58" s="253">
        <v>189710</v>
      </c>
      <c r="J58" s="267">
        <f t="shared" si="0"/>
        <v>14.439694049896143</v>
      </c>
    </row>
    <row r="59" spans="1:10" ht="18.95" customHeight="1">
      <c r="A59" s="227" t="s">
        <v>117</v>
      </c>
      <c r="B59" s="245"/>
      <c r="C59" s="246"/>
      <c r="D59" s="258"/>
      <c r="E59" s="259" t="s">
        <v>198</v>
      </c>
      <c r="F59" s="260" t="s">
        <v>199</v>
      </c>
      <c r="G59" s="253">
        <v>11137</v>
      </c>
      <c r="H59" s="253">
        <v>11137</v>
      </c>
      <c r="I59" s="253">
        <v>5583</v>
      </c>
      <c r="J59" s="267">
        <f t="shared" si="0"/>
        <v>50.130196641824554</v>
      </c>
    </row>
    <row r="60" spans="1:10" ht="18.95" customHeight="1">
      <c r="A60" s="227" t="s">
        <v>117</v>
      </c>
      <c r="B60" s="245"/>
      <c r="C60" s="246"/>
      <c r="D60" s="258"/>
      <c r="E60" s="259" t="s">
        <v>200</v>
      </c>
      <c r="F60" s="260" t="s">
        <v>201</v>
      </c>
      <c r="G60" s="253">
        <v>484270</v>
      </c>
      <c r="H60" s="253">
        <v>484270</v>
      </c>
      <c r="I60" s="270">
        <v>65350</v>
      </c>
      <c r="J60" s="267">
        <f t="shared" si="0"/>
        <v>13.494538170855103</v>
      </c>
    </row>
    <row r="61" spans="1:10" ht="18.95" customHeight="1">
      <c r="A61" s="227" t="s">
        <v>117</v>
      </c>
      <c r="B61" s="245"/>
      <c r="C61" s="246"/>
      <c r="D61" s="258"/>
      <c r="E61" s="259" t="s">
        <v>202</v>
      </c>
      <c r="F61" s="260" t="s">
        <v>203</v>
      </c>
      <c r="G61" s="253">
        <v>23562</v>
      </c>
      <c r="H61" s="253">
        <v>23562</v>
      </c>
      <c r="I61" s="253">
        <v>3121</v>
      </c>
      <c r="J61" s="267">
        <f t="shared" si="0"/>
        <v>13.245904422375009</v>
      </c>
    </row>
    <row r="62" spans="1:10" ht="18.95" customHeight="1">
      <c r="A62" s="227" t="s">
        <v>117</v>
      </c>
      <c r="B62" s="245"/>
      <c r="C62" s="246"/>
      <c r="D62" s="258"/>
      <c r="E62" s="259" t="s">
        <v>204</v>
      </c>
      <c r="F62" s="260" t="s">
        <v>205</v>
      </c>
      <c r="G62" s="253">
        <v>66691</v>
      </c>
      <c r="H62" s="253">
        <v>66691</v>
      </c>
      <c r="I62" s="253">
        <v>339</v>
      </c>
      <c r="J62" s="267">
        <f t="shared" si="0"/>
        <v>0.50831446522019463</v>
      </c>
    </row>
    <row r="63" spans="1:10" ht="18.95" customHeight="1">
      <c r="A63" s="214" t="s">
        <v>117</v>
      </c>
      <c r="B63" s="235"/>
      <c r="C63" s="241" t="s">
        <v>206</v>
      </c>
      <c r="D63" s="236"/>
      <c r="E63" s="242"/>
      <c r="F63" s="238" t="s">
        <v>207</v>
      </c>
      <c r="G63" s="271">
        <f>SUM(G64)</f>
        <v>216900</v>
      </c>
      <c r="H63" s="271">
        <f t="shared" ref="H63:I63" si="1">SUM(H64)</f>
        <v>216900</v>
      </c>
      <c r="I63" s="271">
        <f t="shared" si="1"/>
        <v>81015</v>
      </c>
      <c r="J63" s="220">
        <f t="shared" si="0"/>
        <v>37.35131396957123</v>
      </c>
    </row>
    <row r="64" spans="1:10" ht="18.95" customHeight="1">
      <c r="A64" s="221" t="s">
        <v>117</v>
      </c>
      <c r="B64" s="245"/>
      <c r="C64" s="246"/>
      <c r="D64" s="222" t="s">
        <v>208</v>
      </c>
      <c r="E64" s="247"/>
      <c r="F64" s="224" t="s">
        <v>209</v>
      </c>
      <c r="G64" s="248">
        <f>SUM(G65:G67)</f>
        <v>216900</v>
      </c>
      <c r="H64" s="248">
        <f>SUM(H65:H67)</f>
        <v>216900</v>
      </c>
      <c r="I64" s="248">
        <f>SUM(I65:I67)</f>
        <v>81015</v>
      </c>
      <c r="J64" s="226">
        <f t="shared" si="0"/>
        <v>37.35131396957123</v>
      </c>
    </row>
    <row r="65" spans="1:10" ht="18.95" customHeight="1">
      <c r="A65" s="227" t="s">
        <v>117</v>
      </c>
      <c r="B65" s="245"/>
      <c r="C65" s="246"/>
      <c r="D65" s="258"/>
      <c r="E65" s="259" t="s">
        <v>210</v>
      </c>
      <c r="F65" s="260" t="s">
        <v>211</v>
      </c>
      <c r="G65" s="253">
        <v>0</v>
      </c>
      <c r="H65" s="253">
        <v>0</v>
      </c>
      <c r="I65" s="270">
        <v>22048</v>
      </c>
      <c r="J65" s="234">
        <v>0</v>
      </c>
    </row>
    <row r="66" spans="1:10" ht="18.95" customHeight="1">
      <c r="A66" s="227" t="s">
        <v>117</v>
      </c>
      <c r="B66" s="245"/>
      <c r="C66" s="246"/>
      <c r="D66" s="258"/>
      <c r="E66" s="259" t="s">
        <v>212</v>
      </c>
      <c r="F66" s="260" t="s">
        <v>213</v>
      </c>
      <c r="G66" s="253">
        <v>9697</v>
      </c>
      <c r="H66" s="253">
        <v>9697</v>
      </c>
      <c r="I66" s="270">
        <v>1254</v>
      </c>
      <c r="J66" s="234">
        <f t="shared" si="0"/>
        <v>12.931834588016914</v>
      </c>
    </row>
    <row r="67" spans="1:10" ht="18.75" customHeight="1">
      <c r="A67" s="227" t="s">
        <v>117</v>
      </c>
      <c r="B67" s="245"/>
      <c r="C67" s="246"/>
      <c r="D67" s="258"/>
      <c r="E67" s="259" t="s">
        <v>214</v>
      </c>
      <c r="F67" s="260" t="s">
        <v>215</v>
      </c>
      <c r="G67" s="253">
        <v>207203</v>
      </c>
      <c r="H67" s="253">
        <v>207203</v>
      </c>
      <c r="I67" s="270">
        <v>57713</v>
      </c>
      <c r="J67" s="234">
        <f t="shared" si="0"/>
        <v>27.85336119650777</v>
      </c>
    </row>
    <row r="68" spans="1:10" ht="15" thickBot="1">
      <c r="A68" s="272"/>
      <c r="B68" s="273"/>
      <c r="C68" s="274"/>
      <c r="D68" s="274"/>
      <c r="E68" s="275"/>
      <c r="F68" s="276"/>
      <c r="G68" s="277"/>
      <c r="H68" s="277"/>
      <c r="I68" s="277"/>
      <c r="J68" s="278"/>
    </row>
    <row r="69" spans="1:10">
      <c r="B69" s="279"/>
      <c r="C69" s="279"/>
      <c r="D69" s="279"/>
      <c r="E69" s="279"/>
      <c r="F69" s="279"/>
    </row>
    <row r="70" spans="1:10">
      <c r="B70" s="279"/>
      <c r="C70" s="279"/>
      <c r="D70" s="279"/>
      <c r="E70" s="279"/>
      <c r="F70" s="279"/>
      <c r="I70" s="281"/>
    </row>
    <row r="71" spans="1:10">
      <c r="B71" s="279"/>
      <c r="C71" s="279"/>
      <c r="D71" s="279"/>
      <c r="E71" s="279"/>
      <c r="F71" s="279"/>
      <c r="I71" s="281"/>
    </row>
    <row r="72" spans="1:10">
      <c r="B72" s="279"/>
      <c r="C72" s="279"/>
      <c r="D72" s="279"/>
      <c r="E72" s="279"/>
      <c r="F72" s="279"/>
    </row>
    <row r="73" spans="1:10">
      <c r="B73" s="279"/>
      <c r="C73" s="279"/>
      <c r="D73" s="279"/>
      <c r="E73" s="279"/>
      <c r="F73" s="279"/>
    </row>
    <row r="74" spans="1:10">
      <c r="B74" s="279"/>
      <c r="C74" s="279"/>
      <c r="D74" s="279"/>
      <c r="E74" s="279"/>
      <c r="F74" s="279"/>
    </row>
    <row r="75" spans="1:10">
      <c r="B75" s="279"/>
      <c r="C75" s="279"/>
      <c r="D75" s="279"/>
      <c r="E75" s="279"/>
      <c r="F75" s="279"/>
    </row>
    <row r="76" spans="1:10">
      <c r="B76" s="279"/>
      <c r="C76" s="279"/>
      <c r="D76" s="279"/>
      <c r="E76" s="279"/>
      <c r="F76" s="279"/>
    </row>
    <row r="77" spans="1:10">
      <c r="B77" s="279"/>
      <c r="C77" s="279"/>
      <c r="D77" s="279"/>
      <c r="E77" s="279"/>
      <c r="F77" s="279"/>
    </row>
    <row r="78" spans="1:10">
      <c r="B78" s="279"/>
      <c r="C78" s="279"/>
      <c r="D78" s="279"/>
      <c r="E78" s="279"/>
      <c r="F78" s="279"/>
    </row>
    <row r="79" spans="1:10">
      <c r="B79" s="279"/>
      <c r="C79" s="279"/>
      <c r="D79" s="279"/>
      <c r="E79" s="279"/>
      <c r="F79" s="279"/>
    </row>
    <row r="80" spans="1:10">
      <c r="B80" s="279"/>
      <c r="C80" s="279"/>
      <c r="D80" s="279"/>
      <c r="E80" s="279"/>
      <c r="F80" s="279"/>
    </row>
    <row r="81" spans="2:6">
      <c r="B81" s="279"/>
      <c r="C81" s="279"/>
      <c r="D81" s="279"/>
      <c r="E81" s="279"/>
      <c r="F81" s="279"/>
    </row>
    <row r="82" spans="2:6">
      <c r="B82" s="279"/>
      <c r="C82" s="279"/>
      <c r="D82" s="279"/>
      <c r="E82" s="279"/>
      <c r="F82" s="279"/>
    </row>
    <row r="83" spans="2:6">
      <c r="B83" s="279"/>
      <c r="C83" s="279"/>
      <c r="D83" s="279"/>
      <c r="E83" s="279"/>
      <c r="F83" s="279"/>
    </row>
    <row r="84" spans="2:6">
      <c r="B84" s="279"/>
      <c r="C84" s="279"/>
      <c r="D84" s="279"/>
      <c r="E84" s="279"/>
      <c r="F84" s="279"/>
    </row>
    <row r="85" spans="2:6">
      <c r="B85" s="279"/>
      <c r="C85" s="279"/>
      <c r="D85" s="279"/>
      <c r="E85" s="279"/>
      <c r="F85" s="279"/>
    </row>
    <row r="86" spans="2:6">
      <c r="B86" s="279"/>
      <c r="C86" s="279"/>
      <c r="D86" s="279"/>
      <c r="E86" s="279"/>
      <c r="F86" s="279"/>
    </row>
    <row r="87" spans="2:6">
      <c r="B87" s="279"/>
      <c r="C87" s="279"/>
      <c r="D87" s="279"/>
      <c r="E87" s="279"/>
      <c r="F87" s="279"/>
    </row>
    <row r="88" spans="2:6">
      <c r="B88" s="279"/>
      <c r="C88" s="279"/>
      <c r="D88" s="279"/>
      <c r="E88" s="279"/>
      <c r="F88" s="279"/>
    </row>
    <row r="89" spans="2:6">
      <c r="B89" s="279"/>
      <c r="C89" s="279"/>
      <c r="D89" s="279"/>
      <c r="E89" s="279"/>
      <c r="F89" s="279"/>
    </row>
    <row r="90" spans="2:6">
      <c r="B90" s="279"/>
      <c r="C90" s="279"/>
      <c r="D90" s="279"/>
      <c r="E90" s="279"/>
      <c r="F90" s="279"/>
    </row>
    <row r="91" spans="2:6">
      <c r="B91" s="279"/>
      <c r="C91" s="279"/>
      <c r="D91" s="279"/>
      <c r="E91" s="279"/>
      <c r="F91" s="279"/>
    </row>
    <row r="92" spans="2:6">
      <c r="B92" s="279"/>
      <c r="C92" s="279"/>
      <c r="D92" s="279"/>
      <c r="E92" s="279"/>
      <c r="F92" s="279"/>
    </row>
    <row r="93" spans="2:6">
      <c r="B93" s="279"/>
      <c r="C93" s="279"/>
      <c r="D93" s="279"/>
      <c r="E93" s="279"/>
      <c r="F93" s="279"/>
    </row>
    <row r="94" spans="2:6">
      <c r="B94" s="279"/>
      <c r="C94" s="279"/>
      <c r="D94" s="279"/>
      <c r="E94" s="279"/>
      <c r="F94" s="279"/>
    </row>
    <row r="95" spans="2:6">
      <c r="B95" s="279"/>
      <c r="C95" s="279"/>
      <c r="D95" s="279"/>
      <c r="E95" s="279"/>
      <c r="F95" s="279"/>
    </row>
    <row r="96" spans="2:6">
      <c r="B96" s="279"/>
      <c r="C96" s="279"/>
      <c r="D96" s="279"/>
      <c r="E96" s="279"/>
      <c r="F96" s="279"/>
    </row>
    <row r="97" spans="2:6">
      <c r="B97" s="279"/>
      <c r="C97" s="279"/>
      <c r="D97" s="279"/>
      <c r="E97" s="279"/>
      <c r="F97" s="279"/>
    </row>
    <row r="98" spans="2:6">
      <c r="B98" s="279"/>
      <c r="C98" s="279"/>
      <c r="D98" s="279"/>
      <c r="E98" s="279"/>
      <c r="F98" s="279"/>
    </row>
    <row r="99" spans="2:6">
      <c r="B99" s="279"/>
      <c r="C99" s="279"/>
      <c r="D99" s="279"/>
      <c r="E99" s="279"/>
      <c r="F99" s="279"/>
    </row>
    <row r="100" spans="2:6">
      <c r="B100" s="279"/>
      <c r="C100" s="279"/>
      <c r="D100" s="279"/>
      <c r="E100" s="279"/>
      <c r="F100" s="279"/>
    </row>
    <row r="101" spans="2:6">
      <c r="B101" s="279"/>
      <c r="C101" s="279"/>
      <c r="D101" s="279"/>
      <c r="E101" s="279"/>
      <c r="F101" s="279"/>
    </row>
    <row r="102" spans="2:6">
      <c r="B102" s="279"/>
      <c r="C102" s="279"/>
      <c r="D102" s="279"/>
      <c r="E102" s="279"/>
      <c r="F102" s="279"/>
    </row>
    <row r="103" spans="2:6">
      <c r="B103" s="279"/>
      <c r="C103" s="279"/>
      <c r="D103" s="279"/>
      <c r="E103" s="279"/>
      <c r="F103" s="279"/>
    </row>
    <row r="104" spans="2:6">
      <c r="B104" s="279"/>
      <c r="C104" s="279"/>
      <c r="D104" s="279"/>
      <c r="E104" s="279"/>
      <c r="F104" s="279"/>
    </row>
    <row r="105" spans="2:6">
      <c r="B105" s="279"/>
      <c r="C105" s="279"/>
      <c r="D105" s="279"/>
      <c r="E105" s="279"/>
      <c r="F105" s="279"/>
    </row>
    <row r="106" spans="2:6">
      <c r="B106" s="279"/>
      <c r="C106" s="279"/>
      <c r="D106" s="279"/>
      <c r="E106" s="279"/>
      <c r="F106" s="279"/>
    </row>
    <row r="107" spans="2:6">
      <c r="B107" s="279"/>
      <c r="C107" s="279"/>
      <c r="D107" s="279"/>
      <c r="E107" s="279"/>
      <c r="F107" s="279"/>
    </row>
    <row r="108" spans="2:6">
      <c r="B108" s="279"/>
      <c r="C108" s="279"/>
      <c r="D108" s="279"/>
      <c r="E108" s="279"/>
      <c r="F108" s="279"/>
    </row>
    <row r="109" spans="2:6">
      <c r="B109" s="279"/>
      <c r="C109" s="279"/>
      <c r="D109" s="279"/>
      <c r="E109" s="279"/>
      <c r="F109" s="279"/>
    </row>
    <row r="110" spans="2:6">
      <c r="B110" s="279"/>
      <c r="C110" s="279"/>
      <c r="D110" s="279"/>
      <c r="E110" s="279"/>
      <c r="F110" s="279"/>
    </row>
    <row r="111" spans="2:6">
      <c r="B111" s="279"/>
      <c r="C111" s="279"/>
      <c r="D111" s="279"/>
      <c r="E111" s="279"/>
      <c r="F111" s="279"/>
    </row>
    <row r="112" spans="2:6">
      <c r="B112" s="279"/>
      <c r="C112" s="279"/>
      <c r="D112" s="279"/>
      <c r="E112" s="279"/>
      <c r="F112" s="279"/>
    </row>
    <row r="113" spans="2:6">
      <c r="B113" s="279"/>
      <c r="C113" s="279"/>
      <c r="D113" s="279"/>
      <c r="E113" s="279"/>
      <c r="F113" s="279"/>
    </row>
    <row r="114" spans="2:6">
      <c r="B114" s="279"/>
      <c r="C114" s="279"/>
      <c r="D114" s="279"/>
      <c r="E114" s="279"/>
      <c r="F114" s="279"/>
    </row>
    <row r="115" spans="2:6">
      <c r="B115" s="279"/>
      <c r="C115" s="279"/>
      <c r="D115" s="279"/>
      <c r="E115" s="279"/>
      <c r="F115" s="279"/>
    </row>
    <row r="116" spans="2:6">
      <c r="B116" s="279"/>
      <c r="C116" s="279"/>
      <c r="D116" s="279"/>
      <c r="E116" s="279"/>
      <c r="F116" s="279"/>
    </row>
    <row r="117" spans="2:6">
      <c r="B117" s="279"/>
      <c r="C117" s="279"/>
      <c r="D117" s="279"/>
      <c r="E117" s="279"/>
      <c r="F117" s="279"/>
    </row>
    <row r="118" spans="2:6">
      <c r="B118" s="279"/>
      <c r="C118" s="279"/>
      <c r="D118" s="279"/>
      <c r="E118" s="279"/>
      <c r="F118" s="279"/>
    </row>
    <row r="119" spans="2:6">
      <c r="B119" s="279"/>
      <c r="C119" s="279"/>
      <c r="D119" s="279"/>
      <c r="E119" s="279"/>
      <c r="F119" s="279"/>
    </row>
    <row r="120" spans="2:6">
      <c r="B120" s="279"/>
      <c r="C120" s="279"/>
      <c r="D120" s="279"/>
      <c r="E120" s="279"/>
      <c r="F120" s="279"/>
    </row>
    <row r="121" spans="2:6">
      <c r="B121" s="279"/>
      <c r="C121" s="279"/>
      <c r="D121" s="279"/>
      <c r="E121" s="279"/>
      <c r="F121" s="279"/>
    </row>
    <row r="122" spans="2:6">
      <c r="B122" s="279"/>
      <c r="C122" s="279"/>
      <c r="D122" s="279"/>
      <c r="E122" s="279"/>
      <c r="F122" s="279"/>
    </row>
    <row r="123" spans="2:6">
      <c r="B123" s="279"/>
      <c r="C123" s="279"/>
      <c r="D123" s="279"/>
      <c r="E123" s="279"/>
      <c r="F123" s="279"/>
    </row>
    <row r="124" spans="2:6">
      <c r="B124" s="279"/>
      <c r="C124" s="279"/>
      <c r="D124" s="279"/>
      <c r="E124" s="279"/>
      <c r="F124" s="279"/>
    </row>
    <row r="125" spans="2:6">
      <c r="B125" s="279"/>
      <c r="C125" s="279"/>
      <c r="D125" s="279"/>
      <c r="E125" s="279"/>
      <c r="F125" s="279"/>
    </row>
    <row r="126" spans="2:6">
      <c r="B126" s="279"/>
      <c r="C126" s="279"/>
      <c r="D126" s="279"/>
      <c r="E126" s="279"/>
      <c r="F126" s="279"/>
    </row>
    <row r="127" spans="2:6">
      <c r="B127" s="279"/>
      <c r="C127" s="279"/>
      <c r="D127" s="279"/>
      <c r="E127" s="279"/>
      <c r="F127" s="279"/>
    </row>
    <row r="128" spans="2:6">
      <c r="B128" s="279"/>
      <c r="C128" s="279"/>
      <c r="D128" s="279"/>
      <c r="E128" s="279"/>
      <c r="F128" s="279"/>
    </row>
    <row r="129" spans="2:6">
      <c r="B129" s="279"/>
      <c r="C129" s="279"/>
      <c r="D129" s="279"/>
      <c r="E129" s="279"/>
      <c r="F129" s="279"/>
    </row>
    <row r="130" spans="2:6">
      <c r="B130" s="279"/>
      <c r="C130" s="279"/>
      <c r="D130" s="279"/>
      <c r="E130" s="279"/>
      <c r="F130" s="279"/>
    </row>
    <row r="131" spans="2:6">
      <c r="B131" s="279"/>
      <c r="C131" s="279"/>
      <c r="D131" s="279"/>
      <c r="E131" s="279"/>
      <c r="F131" s="279"/>
    </row>
    <row r="132" spans="2:6">
      <c r="B132" s="279"/>
      <c r="C132" s="279"/>
      <c r="D132" s="279"/>
      <c r="E132" s="279"/>
      <c r="F132" s="279"/>
    </row>
    <row r="133" spans="2:6">
      <c r="B133" s="279"/>
      <c r="C133" s="279"/>
      <c r="D133" s="279"/>
      <c r="E133" s="279"/>
      <c r="F133" s="279"/>
    </row>
    <row r="134" spans="2:6">
      <c r="B134" s="279"/>
      <c r="C134" s="279"/>
      <c r="D134" s="279"/>
      <c r="E134" s="279"/>
      <c r="F134" s="279"/>
    </row>
    <row r="135" spans="2:6">
      <c r="B135" s="279"/>
      <c r="C135" s="279"/>
      <c r="D135" s="279"/>
      <c r="E135" s="279"/>
      <c r="F135" s="279"/>
    </row>
    <row r="136" spans="2:6">
      <c r="B136" s="279"/>
      <c r="C136" s="279"/>
      <c r="D136" s="279"/>
      <c r="E136" s="279"/>
      <c r="F136" s="279"/>
    </row>
    <row r="137" spans="2:6">
      <c r="B137" s="279"/>
      <c r="C137" s="279"/>
      <c r="D137" s="279"/>
      <c r="E137" s="279"/>
      <c r="F137" s="279"/>
    </row>
    <row r="138" spans="2:6">
      <c r="B138" s="279"/>
      <c r="C138" s="279"/>
      <c r="D138" s="279"/>
      <c r="E138" s="279"/>
      <c r="F138" s="279"/>
    </row>
    <row r="139" spans="2:6">
      <c r="B139" s="279"/>
      <c r="C139" s="279"/>
      <c r="D139" s="279"/>
      <c r="E139" s="279"/>
      <c r="F139" s="279"/>
    </row>
    <row r="140" spans="2:6">
      <c r="B140" s="279"/>
      <c r="C140" s="279"/>
      <c r="D140" s="279"/>
      <c r="E140" s="279"/>
      <c r="F140" s="279"/>
    </row>
    <row r="141" spans="2:6">
      <c r="B141" s="279"/>
      <c r="C141" s="279"/>
      <c r="D141" s="279"/>
      <c r="E141" s="279"/>
      <c r="F141" s="279"/>
    </row>
    <row r="142" spans="2:6">
      <c r="B142" s="279"/>
      <c r="C142" s="279"/>
      <c r="D142" s="279"/>
      <c r="E142" s="279"/>
      <c r="F142" s="279"/>
    </row>
    <row r="143" spans="2:6">
      <c r="B143" s="279"/>
      <c r="C143" s="279"/>
      <c r="D143" s="279"/>
      <c r="E143" s="279"/>
      <c r="F143" s="279"/>
    </row>
    <row r="144" spans="2:6">
      <c r="B144" s="279"/>
      <c r="C144" s="279"/>
      <c r="D144" s="279"/>
      <c r="E144" s="279"/>
      <c r="F144" s="279"/>
    </row>
    <row r="145" spans="2:6">
      <c r="B145" s="279"/>
      <c r="C145" s="279"/>
      <c r="D145" s="279"/>
      <c r="E145" s="279"/>
      <c r="F145" s="279"/>
    </row>
    <row r="146" spans="2:6">
      <c r="B146" s="279"/>
      <c r="C146" s="279"/>
      <c r="D146" s="279"/>
      <c r="E146" s="279"/>
      <c r="F146" s="279"/>
    </row>
    <row r="147" spans="2:6">
      <c r="B147" s="279"/>
      <c r="C147" s="279"/>
      <c r="D147" s="279"/>
      <c r="E147" s="279"/>
      <c r="F147" s="279"/>
    </row>
    <row r="148" spans="2:6">
      <c r="B148" s="279"/>
      <c r="C148" s="279"/>
      <c r="D148" s="279"/>
      <c r="E148" s="279"/>
      <c r="F148" s="279"/>
    </row>
    <row r="149" spans="2:6">
      <c r="B149" s="279"/>
      <c r="C149" s="279"/>
      <c r="D149" s="279"/>
      <c r="E149" s="279"/>
      <c r="F149" s="279"/>
    </row>
    <row r="150" spans="2:6">
      <c r="B150" s="279"/>
      <c r="C150" s="279"/>
      <c r="D150" s="279"/>
      <c r="E150" s="279"/>
      <c r="F150" s="279"/>
    </row>
    <row r="151" spans="2:6">
      <c r="B151" s="279"/>
      <c r="C151" s="279"/>
      <c r="D151" s="279"/>
      <c r="E151" s="279"/>
      <c r="F151" s="279"/>
    </row>
    <row r="152" spans="2:6">
      <c r="B152" s="279"/>
      <c r="C152" s="279"/>
      <c r="D152" s="279"/>
      <c r="E152" s="279"/>
      <c r="F152" s="279"/>
    </row>
    <row r="153" spans="2:6">
      <c r="B153" s="279"/>
      <c r="C153" s="279"/>
      <c r="D153" s="279"/>
      <c r="E153" s="279"/>
      <c r="F153" s="279"/>
    </row>
    <row r="154" spans="2:6">
      <c r="B154" s="279"/>
      <c r="C154" s="279"/>
      <c r="D154" s="279"/>
      <c r="E154" s="279"/>
      <c r="F154" s="279"/>
    </row>
    <row r="155" spans="2:6">
      <c r="B155" s="279"/>
      <c r="C155" s="279"/>
      <c r="D155" s="279"/>
      <c r="E155" s="279"/>
      <c r="F155" s="279"/>
    </row>
    <row r="156" spans="2:6">
      <c r="B156" s="279"/>
      <c r="C156" s="279"/>
      <c r="D156" s="279"/>
      <c r="E156" s="279"/>
      <c r="F156" s="279"/>
    </row>
    <row r="157" spans="2:6">
      <c r="B157" s="279"/>
      <c r="C157" s="279"/>
      <c r="D157" s="279"/>
      <c r="E157" s="279"/>
      <c r="F157" s="279"/>
    </row>
    <row r="158" spans="2:6">
      <c r="B158" s="279"/>
      <c r="C158" s="279"/>
      <c r="D158" s="279"/>
      <c r="E158" s="279"/>
      <c r="F158" s="279"/>
    </row>
    <row r="159" spans="2:6">
      <c r="B159" s="279"/>
      <c r="C159" s="279"/>
      <c r="D159" s="279"/>
      <c r="E159" s="279"/>
      <c r="F159" s="279"/>
    </row>
    <row r="160" spans="2:6">
      <c r="B160" s="279"/>
      <c r="C160" s="279"/>
      <c r="D160" s="279"/>
      <c r="E160" s="279"/>
      <c r="F160" s="279"/>
    </row>
    <row r="161" spans="2:6">
      <c r="B161" s="279"/>
      <c r="C161" s="279"/>
      <c r="D161" s="279"/>
      <c r="E161" s="279"/>
      <c r="F161" s="279"/>
    </row>
    <row r="162" spans="2:6">
      <c r="B162" s="279"/>
      <c r="C162" s="279"/>
      <c r="D162" s="279"/>
      <c r="E162" s="279"/>
      <c r="F162" s="279"/>
    </row>
    <row r="163" spans="2:6">
      <c r="B163" s="279"/>
      <c r="C163" s="279"/>
      <c r="D163" s="279"/>
      <c r="E163" s="279"/>
      <c r="F163" s="279"/>
    </row>
    <row r="164" spans="2:6">
      <c r="B164" s="279"/>
      <c r="C164" s="279"/>
      <c r="D164" s="279"/>
      <c r="E164" s="279"/>
      <c r="F164" s="279"/>
    </row>
    <row r="165" spans="2:6">
      <c r="B165" s="279"/>
      <c r="C165" s="279"/>
      <c r="D165" s="279"/>
      <c r="E165" s="279"/>
      <c r="F165" s="279"/>
    </row>
    <row r="166" spans="2:6">
      <c r="B166" s="279"/>
      <c r="C166" s="279"/>
      <c r="D166" s="279"/>
      <c r="E166" s="279"/>
      <c r="F166" s="279"/>
    </row>
    <row r="167" spans="2:6">
      <c r="B167" s="279"/>
      <c r="C167" s="279"/>
      <c r="D167" s="279"/>
      <c r="E167" s="279"/>
      <c r="F167" s="279"/>
    </row>
    <row r="168" spans="2:6">
      <c r="B168" s="279"/>
      <c r="C168" s="279"/>
      <c r="D168" s="279"/>
      <c r="E168" s="279"/>
      <c r="F168" s="279"/>
    </row>
    <row r="169" spans="2:6">
      <c r="B169" s="279"/>
      <c r="C169" s="279"/>
      <c r="D169" s="279"/>
      <c r="E169" s="279"/>
      <c r="F169" s="279"/>
    </row>
    <row r="170" spans="2:6">
      <c r="B170" s="279"/>
      <c r="C170" s="279"/>
      <c r="D170" s="279"/>
      <c r="E170" s="279"/>
      <c r="F170" s="279"/>
    </row>
    <row r="171" spans="2:6">
      <c r="B171" s="279"/>
      <c r="C171" s="279"/>
      <c r="D171" s="279"/>
      <c r="E171" s="279"/>
      <c r="F171" s="279"/>
    </row>
    <row r="172" spans="2:6">
      <c r="B172" s="279"/>
      <c r="C172" s="279"/>
      <c r="D172" s="279"/>
      <c r="E172" s="279"/>
      <c r="F172" s="279"/>
    </row>
    <row r="173" spans="2:6">
      <c r="B173" s="279"/>
      <c r="C173" s="279"/>
      <c r="D173" s="279"/>
      <c r="E173" s="279"/>
      <c r="F173" s="279"/>
    </row>
    <row r="174" spans="2:6">
      <c r="B174" s="279"/>
      <c r="C174" s="279"/>
      <c r="D174" s="279"/>
      <c r="E174" s="279"/>
      <c r="F174" s="279"/>
    </row>
    <row r="175" spans="2:6">
      <c r="B175" s="279"/>
      <c r="C175" s="279"/>
      <c r="D175" s="279"/>
      <c r="E175" s="279"/>
      <c r="F175" s="279"/>
    </row>
    <row r="176" spans="2:6">
      <c r="B176" s="279"/>
      <c r="C176" s="279"/>
      <c r="D176" s="279"/>
      <c r="E176" s="279"/>
      <c r="F176" s="279"/>
    </row>
    <row r="177" spans="2:6">
      <c r="B177" s="279"/>
      <c r="C177" s="279"/>
      <c r="D177" s="279"/>
      <c r="E177" s="279"/>
      <c r="F177" s="279"/>
    </row>
    <row r="178" spans="2:6">
      <c r="B178" s="279"/>
      <c r="C178" s="279"/>
      <c r="D178" s="279"/>
      <c r="E178" s="279"/>
      <c r="F178" s="279"/>
    </row>
    <row r="179" spans="2:6">
      <c r="B179" s="279"/>
      <c r="C179" s="279"/>
      <c r="D179" s="279"/>
      <c r="E179" s="279"/>
      <c r="F179" s="279"/>
    </row>
    <row r="180" spans="2:6">
      <c r="B180" s="279"/>
      <c r="C180" s="279"/>
      <c r="D180" s="279"/>
      <c r="E180" s="279"/>
      <c r="F180" s="279"/>
    </row>
    <row r="181" spans="2:6">
      <c r="B181" s="279"/>
      <c r="C181" s="279"/>
      <c r="D181" s="279"/>
      <c r="E181" s="279"/>
      <c r="F181" s="279"/>
    </row>
    <row r="182" spans="2:6">
      <c r="B182" s="279"/>
      <c r="C182" s="279"/>
      <c r="D182" s="279"/>
      <c r="E182" s="279"/>
      <c r="F182" s="279"/>
    </row>
    <row r="183" spans="2:6">
      <c r="B183" s="279"/>
      <c r="C183" s="279"/>
      <c r="D183" s="279"/>
      <c r="E183" s="279"/>
      <c r="F183" s="279"/>
    </row>
    <row r="184" spans="2:6">
      <c r="B184" s="279"/>
      <c r="C184" s="279"/>
      <c r="D184" s="279"/>
      <c r="E184" s="279"/>
      <c r="F184" s="279"/>
    </row>
    <row r="185" spans="2:6">
      <c r="B185" s="279"/>
      <c r="C185" s="279"/>
      <c r="D185" s="279"/>
      <c r="E185" s="279"/>
      <c r="F185" s="279"/>
    </row>
    <row r="186" spans="2:6">
      <c r="B186" s="279"/>
      <c r="C186" s="279"/>
      <c r="D186" s="279"/>
      <c r="E186" s="279"/>
      <c r="F186" s="279"/>
    </row>
    <row r="187" spans="2:6">
      <c r="B187" s="279"/>
      <c r="C187" s="279"/>
      <c r="D187" s="279"/>
      <c r="E187" s="279"/>
      <c r="F187" s="279"/>
    </row>
    <row r="188" spans="2:6">
      <c r="B188" s="279"/>
      <c r="C188" s="279"/>
      <c r="D188" s="279"/>
      <c r="E188" s="279"/>
      <c r="F188" s="279"/>
    </row>
    <row r="189" spans="2:6">
      <c r="B189" s="279"/>
      <c r="C189" s="279"/>
      <c r="D189" s="279"/>
      <c r="E189" s="279"/>
      <c r="F189" s="279"/>
    </row>
    <row r="190" spans="2:6">
      <c r="B190" s="279"/>
      <c r="C190" s="279"/>
      <c r="D190" s="279"/>
      <c r="E190" s="279"/>
      <c r="F190" s="279"/>
    </row>
    <row r="191" spans="2:6">
      <c r="B191" s="279"/>
      <c r="C191" s="279"/>
      <c r="D191" s="279"/>
      <c r="E191" s="279"/>
      <c r="F191" s="279"/>
    </row>
    <row r="192" spans="2:6">
      <c r="B192" s="279"/>
      <c r="C192" s="279"/>
      <c r="D192" s="279"/>
      <c r="E192" s="279"/>
      <c r="F192" s="279"/>
    </row>
    <row r="193" spans="2:6">
      <c r="B193" s="279"/>
      <c r="C193" s="279"/>
      <c r="D193" s="279"/>
      <c r="E193" s="279"/>
      <c r="F193" s="279"/>
    </row>
    <row r="194" spans="2:6">
      <c r="B194" s="279"/>
      <c r="C194" s="279"/>
      <c r="D194" s="279"/>
      <c r="E194" s="279"/>
      <c r="F194" s="279"/>
    </row>
    <row r="195" spans="2:6">
      <c r="B195" s="279"/>
      <c r="C195" s="279"/>
      <c r="D195" s="279"/>
      <c r="E195" s="279"/>
      <c r="F195" s="279"/>
    </row>
    <row r="196" spans="2:6">
      <c r="B196" s="279"/>
      <c r="C196" s="279"/>
      <c r="D196" s="279"/>
      <c r="E196" s="279"/>
      <c r="F196" s="279"/>
    </row>
    <row r="197" spans="2:6">
      <c r="B197" s="279"/>
      <c r="C197" s="279"/>
      <c r="D197" s="279"/>
      <c r="E197" s="279"/>
      <c r="F197" s="279"/>
    </row>
    <row r="198" spans="2:6">
      <c r="B198" s="279"/>
      <c r="C198" s="279"/>
      <c r="D198" s="279"/>
      <c r="E198" s="279"/>
      <c r="F198" s="279"/>
    </row>
    <row r="199" spans="2:6">
      <c r="B199" s="279"/>
      <c r="C199" s="279"/>
      <c r="D199" s="279"/>
      <c r="E199" s="279"/>
      <c r="F199" s="279"/>
    </row>
    <row r="200" spans="2:6">
      <c r="B200" s="279"/>
      <c r="C200" s="279"/>
      <c r="D200" s="279"/>
      <c r="E200" s="279"/>
      <c r="F200" s="279"/>
    </row>
    <row r="201" spans="2:6">
      <c r="B201" s="279"/>
      <c r="C201" s="279"/>
      <c r="D201" s="279"/>
      <c r="E201" s="279"/>
      <c r="F201" s="279"/>
    </row>
    <row r="202" spans="2:6">
      <c r="B202" s="279"/>
      <c r="C202" s="279"/>
      <c r="D202" s="279"/>
      <c r="E202" s="279"/>
      <c r="F202" s="279"/>
    </row>
    <row r="203" spans="2:6">
      <c r="B203" s="279"/>
      <c r="C203" s="279"/>
      <c r="D203" s="279"/>
      <c r="E203" s="279"/>
      <c r="F203" s="279"/>
    </row>
    <row r="204" spans="2:6">
      <c r="B204" s="279"/>
      <c r="C204" s="279"/>
      <c r="D204" s="279"/>
      <c r="E204" s="279"/>
      <c r="F204" s="279"/>
    </row>
    <row r="205" spans="2:6">
      <c r="B205" s="279"/>
      <c r="C205" s="279"/>
      <c r="D205" s="279"/>
      <c r="E205" s="279"/>
      <c r="F205" s="279"/>
    </row>
    <row r="206" spans="2:6">
      <c r="B206" s="279"/>
      <c r="C206" s="279"/>
      <c r="D206" s="279"/>
      <c r="E206" s="279"/>
      <c r="F206" s="279"/>
    </row>
    <row r="207" spans="2:6">
      <c r="B207" s="279"/>
      <c r="C207" s="279"/>
      <c r="D207" s="279"/>
      <c r="E207" s="279"/>
      <c r="F207" s="279"/>
    </row>
    <row r="208" spans="2:6">
      <c r="B208" s="279"/>
      <c r="C208" s="279"/>
      <c r="D208" s="279"/>
      <c r="E208" s="279"/>
      <c r="F208" s="279"/>
    </row>
    <row r="209" spans="2:6">
      <c r="B209" s="279"/>
      <c r="C209" s="279"/>
      <c r="D209" s="279"/>
      <c r="E209" s="279"/>
      <c r="F209" s="279"/>
    </row>
    <row r="210" spans="2:6">
      <c r="B210" s="279"/>
      <c r="C210" s="279"/>
      <c r="D210" s="279"/>
      <c r="E210" s="279"/>
      <c r="F210" s="279"/>
    </row>
    <row r="211" spans="2:6">
      <c r="B211" s="279"/>
      <c r="C211" s="279"/>
      <c r="D211" s="279"/>
      <c r="E211" s="279"/>
      <c r="F211" s="279"/>
    </row>
    <row r="212" spans="2:6">
      <c r="B212" s="279"/>
      <c r="C212" s="279"/>
      <c r="D212" s="279"/>
      <c r="E212" s="279"/>
      <c r="F212" s="279"/>
    </row>
    <row r="213" spans="2:6">
      <c r="B213" s="279"/>
      <c r="C213" s="279"/>
      <c r="D213" s="279"/>
      <c r="E213" s="279"/>
      <c r="F213" s="279"/>
    </row>
    <row r="214" spans="2:6">
      <c r="B214" s="279"/>
      <c r="C214" s="279"/>
      <c r="D214" s="279"/>
      <c r="E214" s="279"/>
      <c r="F214" s="279"/>
    </row>
    <row r="215" spans="2:6">
      <c r="B215" s="279"/>
      <c r="C215" s="279"/>
      <c r="D215" s="279"/>
      <c r="E215" s="279"/>
      <c r="F215" s="279"/>
    </row>
    <row r="216" spans="2:6">
      <c r="B216" s="279"/>
      <c r="C216" s="279"/>
      <c r="D216" s="279"/>
      <c r="E216" s="279"/>
      <c r="F216" s="279"/>
    </row>
    <row r="217" spans="2:6">
      <c r="B217" s="279"/>
      <c r="C217" s="279"/>
      <c r="D217" s="279"/>
      <c r="E217" s="279"/>
      <c r="F217" s="279"/>
    </row>
    <row r="218" spans="2:6">
      <c r="B218" s="279"/>
      <c r="C218" s="279"/>
      <c r="D218" s="279"/>
      <c r="E218" s="279"/>
      <c r="F218" s="279"/>
    </row>
    <row r="219" spans="2:6">
      <c r="B219" s="279"/>
      <c r="C219" s="279"/>
      <c r="D219" s="279"/>
      <c r="E219" s="279"/>
      <c r="F219" s="279"/>
    </row>
    <row r="220" spans="2:6">
      <c r="B220" s="279"/>
      <c r="C220" s="279"/>
      <c r="D220" s="279"/>
      <c r="E220" s="279"/>
      <c r="F220" s="279"/>
    </row>
    <row r="221" spans="2:6">
      <c r="B221" s="279"/>
      <c r="C221" s="279"/>
      <c r="D221" s="279"/>
      <c r="E221" s="279"/>
      <c r="F221" s="279"/>
    </row>
    <row r="222" spans="2:6">
      <c r="B222" s="279"/>
      <c r="C222" s="279"/>
      <c r="D222" s="279"/>
      <c r="E222" s="279"/>
      <c r="F222" s="279"/>
    </row>
    <row r="223" spans="2:6">
      <c r="B223" s="279"/>
      <c r="C223" s="279"/>
      <c r="D223" s="279"/>
      <c r="E223" s="279"/>
      <c r="F223" s="279"/>
    </row>
    <row r="224" spans="2:6">
      <c r="B224" s="279"/>
      <c r="C224" s="279"/>
      <c r="D224" s="279"/>
      <c r="E224" s="279"/>
      <c r="F224" s="279"/>
    </row>
    <row r="225" spans="2:6">
      <c r="B225" s="279"/>
      <c r="C225" s="279"/>
      <c r="D225" s="279"/>
      <c r="E225" s="279"/>
      <c r="F225" s="279"/>
    </row>
    <row r="226" spans="2:6">
      <c r="B226" s="279"/>
      <c r="C226" s="279"/>
      <c r="D226" s="279"/>
      <c r="E226" s="279"/>
      <c r="F226" s="279"/>
    </row>
    <row r="227" spans="2:6">
      <c r="B227" s="279"/>
      <c r="C227" s="279"/>
      <c r="D227" s="279"/>
      <c r="E227" s="279"/>
      <c r="F227" s="279"/>
    </row>
    <row r="228" spans="2:6">
      <c r="B228" s="279"/>
      <c r="C228" s="279"/>
      <c r="D228" s="279"/>
      <c r="E228" s="279"/>
      <c r="F228" s="279"/>
    </row>
    <row r="229" spans="2:6">
      <c r="B229" s="279"/>
      <c r="C229" s="279"/>
      <c r="D229" s="279"/>
      <c r="E229" s="279"/>
      <c r="F229" s="279"/>
    </row>
    <row r="230" spans="2:6">
      <c r="B230" s="279"/>
      <c r="C230" s="279"/>
      <c r="D230" s="279"/>
      <c r="E230" s="279"/>
      <c r="F230" s="279"/>
    </row>
    <row r="231" spans="2:6">
      <c r="B231" s="279"/>
      <c r="C231" s="279"/>
      <c r="D231" s="279"/>
      <c r="E231" s="279"/>
      <c r="F231" s="279"/>
    </row>
    <row r="232" spans="2:6">
      <c r="B232" s="279"/>
      <c r="C232" s="279"/>
      <c r="D232" s="279"/>
      <c r="E232" s="279"/>
      <c r="F232" s="279"/>
    </row>
    <row r="233" spans="2:6">
      <c r="B233" s="279"/>
      <c r="C233" s="279"/>
      <c r="D233" s="279"/>
      <c r="E233" s="279"/>
      <c r="F233" s="279"/>
    </row>
    <row r="234" spans="2:6">
      <c r="B234" s="279"/>
      <c r="C234" s="279"/>
      <c r="D234" s="279"/>
      <c r="E234" s="279"/>
      <c r="F234" s="279"/>
    </row>
    <row r="235" spans="2:6">
      <c r="B235" s="279"/>
      <c r="C235" s="279"/>
      <c r="D235" s="279"/>
      <c r="E235" s="279"/>
      <c r="F235" s="279"/>
    </row>
    <row r="236" spans="2:6">
      <c r="B236" s="279"/>
      <c r="C236" s="279"/>
      <c r="D236" s="279"/>
      <c r="E236" s="279"/>
      <c r="F236" s="279"/>
    </row>
    <row r="237" spans="2:6">
      <c r="B237" s="279"/>
      <c r="C237" s="279"/>
      <c r="D237" s="279"/>
      <c r="E237" s="279"/>
      <c r="F237" s="279"/>
    </row>
    <row r="238" spans="2:6">
      <c r="B238" s="279"/>
      <c r="C238" s="279"/>
      <c r="D238" s="279"/>
      <c r="E238" s="279"/>
      <c r="F238" s="279"/>
    </row>
    <row r="239" spans="2:6">
      <c r="B239" s="279"/>
      <c r="C239" s="279"/>
      <c r="D239" s="279"/>
      <c r="E239" s="279"/>
      <c r="F239" s="279"/>
    </row>
    <row r="240" spans="2:6">
      <c r="B240" s="279"/>
      <c r="C240" s="279"/>
      <c r="D240" s="279"/>
      <c r="E240" s="279"/>
      <c r="F240" s="279"/>
    </row>
    <row r="241" spans="2:6">
      <c r="B241" s="279"/>
      <c r="C241" s="279"/>
      <c r="D241" s="279"/>
      <c r="E241" s="279"/>
      <c r="F241" s="279"/>
    </row>
    <row r="242" spans="2:6">
      <c r="B242" s="279"/>
      <c r="C242" s="279"/>
      <c r="D242" s="279"/>
      <c r="E242" s="279"/>
      <c r="F242" s="279"/>
    </row>
    <row r="243" spans="2:6">
      <c r="B243" s="279"/>
      <c r="C243" s="279"/>
      <c r="D243" s="279"/>
      <c r="E243" s="279"/>
      <c r="F243" s="279"/>
    </row>
    <row r="244" spans="2:6">
      <c r="B244" s="279"/>
      <c r="C244" s="279"/>
      <c r="D244" s="279"/>
      <c r="E244" s="279"/>
      <c r="F244" s="279"/>
    </row>
    <row r="245" spans="2:6">
      <c r="B245" s="279"/>
      <c r="C245" s="279"/>
      <c r="D245" s="279"/>
      <c r="E245" s="279"/>
      <c r="F245" s="279"/>
    </row>
    <row r="246" spans="2:6">
      <c r="B246" s="279"/>
      <c r="C246" s="279"/>
      <c r="D246" s="279"/>
      <c r="E246" s="279"/>
      <c r="F246" s="279"/>
    </row>
    <row r="247" spans="2:6">
      <c r="B247" s="279"/>
      <c r="C247" s="279"/>
      <c r="D247" s="279"/>
      <c r="E247" s="279"/>
      <c r="F247" s="279"/>
    </row>
    <row r="248" spans="2:6">
      <c r="B248" s="279"/>
      <c r="C248" s="279"/>
      <c r="D248" s="279"/>
      <c r="E248" s="279"/>
      <c r="F248" s="279"/>
    </row>
    <row r="249" spans="2:6">
      <c r="B249" s="279"/>
      <c r="C249" s="279"/>
      <c r="D249" s="279"/>
      <c r="E249" s="279"/>
      <c r="F249" s="279"/>
    </row>
    <row r="250" spans="2:6">
      <c r="B250" s="279"/>
      <c r="C250" s="279"/>
      <c r="D250" s="279"/>
      <c r="E250" s="279"/>
      <c r="F250" s="279"/>
    </row>
    <row r="251" spans="2:6">
      <c r="B251" s="279"/>
      <c r="C251" s="279"/>
      <c r="D251" s="279"/>
      <c r="E251" s="279"/>
      <c r="F251" s="279"/>
    </row>
    <row r="252" spans="2:6">
      <c r="B252" s="279"/>
      <c r="C252" s="279"/>
      <c r="D252" s="279"/>
      <c r="E252" s="279"/>
      <c r="F252" s="279"/>
    </row>
    <row r="253" spans="2:6">
      <c r="B253" s="279"/>
      <c r="C253" s="279"/>
      <c r="D253" s="279"/>
      <c r="E253" s="279"/>
      <c r="F253" s="279"/>
    </row>
    <row r="254" spans="2:6">
      <c r="B254" s="279"/>
      <c r="C254" s="279"/>
      <c r="D254" s="279"/>
      <c r="E254" s="279"/>
      <c r="F254" s="279"/>
    </row>
    <row r="255" spans="2:6">
      <c r="B255" s="279"/>
      <c r="C255" s="279"/>
      <c r="D255" s="279"/>
      <c r="E255" s="279"/>
      <c r="F255" s="279"/>
    </row>
    <row r="256" spans="2:6">
      <c r="B256" s="279"/>
      <c r="C256" s="279"/>
      <c r="D256" s="279"/>
      <c r="E256" s="279"/>
      <c r="F256" s="279"/>
    </row>
    <row r="257" spans="2:6">
      <c r="B257" s="279"/>
      <c r="C257" s="279"/>
      <c r="D257" s="279"/>
      <c r="E257" s="279"/>
      <c r="F257" s="279"/>
    </row>
    <row r="258" spans="2:6">
      <c r="B258" s="279"/>
      <c r="C258" s="279"/>
      <c r="D258" s="279"/>
      <c r="E258" s="279"/>
      <c r="F258" s="279"/>
    </row>
    <row r="259" spans="2:6">
      <c r="B259" s="279"/>
      <c r="C259" s="279"/>
      <c r="D259" s="279"/>
      <c r="E259" s="279"/>
      <c r="F259" s="279"/>
    </row>
    <row r="260" spans="2:6">
      <c r="B260" s="279"/>
      <c r="C260" s="279"/>
      <c r="D260" s="279"/>
      <c r="E260" s="279"/>
      <c r="F260" s="279"/>
    </row>
    <row r="261" spans="2:6">
      <c r="B261" s="279"/>
      <c r="C261" s="279"/>
      <c r="D261" s="279"/>
      <c r="E261" s="279"/>
      <c r="F261" s="279"/>
    </row>
    <row r="262" spans="2:6">
      <c r="B262" s="279"/>
      <c r="C262" s="279"/>
      <c r="D262" s="279"/>
      <c r="E262" s="279"/>
      <c r="F262" s="279"/>
    </row>
    <row r="263" spans="2:6">
      <c r="B263" s="279"/>
      <c r="C263" s="279"/>
      <c r="D263" s="279"/>
      <c r="E263" s="279"/>
      <c r="F263" s="279"/>
    </row>
    <row r="264" spans="2:6">
      <c r="B264" s="279"/>
      <c r="C264" s="279"/>
      <c r="D264" s="279"/>
      <c r="E264" s="279"/>
      <c r="F264" s="279"/>
    </row>
    <row r="265" spans="2:6">
      <c r="B265" s="279"/>
      <c r="C265" s="279"/>
      <c r="D265" s="279"/>
      <c r="E265" s="279"/>
      <c r="F265" s="279"/>
    </row>
    <row r="266" spans="2:6">
      <c r="B266" s="279"/>
      <c r="C266" s="279"/>
      <c r="D266" s="279"/>
      <c r="E266" s="279"/>
      <c r="F266" s="279"/>
    </row>
    <row r="267" spans="2:6">
      <c r="B267" s="279"/>
      <c r="C267" s="279"/>
      <c r="D267" s="279"/>
      <c r="E267" s="279"/>
      <c r="F267" s="279"/>
    </row>
    <row r="268" spans="2:6">
      <c r="B268" s="279"/>
      <c r="C268" s="279"/>
      <c r="D268" s="279"/>
      <c r="E268" s="279"/>
      <c r="F268" s="279"/>
    </row>
    <row r="269" spans="2:6">
      <c r="B269" s="279"/>
      <c r="C269" s="279"/>
      <c r="D269" s="279"/>
      <c r="E269" s="279"/>
      <c r="F269" s="279"/>
    </row>
    <row r="270" spans="2:6">
      <c r="B270" s="279"/>
      <c r="C270" s="279"/>
      <c r="D270" s="279"/>
      <c r="E270" s="279"/>
      <c r="F270" s="279"/>
    </row>
    <row r="271" spans="2:6">
      <c r="B271" s="279"/>
      <c r="C271" s="279"/>
      <c r="D271" s="279"/>
      <c r="E271" s="279"/>
      <c r="F271" s="279"/>
    </row>
    <row r="272" spans="2:6">
      <c r="B272" s="279"/>
      <c r="C272" s="279"/>
      <c r="D272" s="279"/>
      <c r="E272" s="279"/>
      <c r="F272" s="279"/>
    </row>
    <row r="273" spans="2:6">
      <c r="B273" s="279"/>
      <c r="C273" s="279"/>
      <c r="D273" s="279"/>
      <c r="E273" s="279"/>
      <c r="F273" s="279"/>
    </row>
    <row r="274" spans="2:6">
      <c r="B274" s="279"/>
      <c r="C274" s="279"/>
      <c r="D274" s="279"/>
      <c r="E274" s="279"/>
      <c r="F274" s="279"/>
    </row>
    <row r="275" spans="2:6">
      <c r="B275" s="279"/>
      <c r="C275" s="279"/>
      <c r="D275" s="279"/>
      <c r="E275" s="279"/>
      <c r="F275" s="279"/>
    </row>
    <row r="276" spans="2:6">
      <c r="B276" s="279"/>
      <c r="C276" s="279"/>
      <c r="D276" s="279"/>
      <c r="E276" s="279"/>
      <c r="F276" s="279"/>
    </row>
    <row r="277" spans="2:6">
      <c r="B277" s="279"/>
      <c r="C277" s="279"/>
      <c r="D277" s="279"/>
      <c r="E277" s="279"/>
      <c r="F277" s="279"/>
    </row>
    <row r="278" spans="2:6">
      <c r="B278" s="279"/>
      <c r="C278" s="279"/>
      <c r="D278" s="279"/>
      <c r="E278" s="279"/>
      <c r="F278" s="279"/>
    </row>
    <row r="279" spans="2:6">
      <c r="B279" s="279"/>
      <c r="C279" s="279"/>
      <c r="D279" s="279"/>
      <c r="E279" s="279"/>
      <c r="F279" s="279"/>
    </row>
    <row r="280" spans="2:6">
      <c r="B280" s="279"/>
      <c r="C280" s="279"/>
      <c r="D280" s="279"/>
      <c r="E280" s="279"/>
      <c r="F280" s="279"/>
    </row>
    <row r="281" spans="2:6">
      <c r="B281" s="279"/>
      <c r="C281" s="279"/>
      <c r="D281" s="279"/>
      <c r="E281" s="279"/>
      <c r="F281" s="279"/>
    </row>
    <row r="282" spans="2:6">
      <c r="B282" s="279"/>
      <c r="C282" s="279"/>
      <c r="D282" s="279"/>
      <c r="E282" s="279"/>
      <c r="F282" s="279"/>
    </row>
    <row r="283" spans="2:6">
      <c r="B283" s="279"/>
      <c r="C283" s="279"/>
      <c r="D283" s="279"/>
      <c r="E283" s="279"/>
      <c r="F283" s="279"/>
    </row>
    <row r="284" spans="2:6">
      <c r="B284" s="279"/>
      <c r="C284" s="279"/>
      <c r="D284" s="279"/>
      <c r="E284" s="279"/>
      <c r="F284" s="279"/>
    </row>
    <row r="285" spans="2:6">
      <c r="B285" s="279"/>
      <c r="C285" s="279"/>
      <c r="D285" s="279"/>
      <c r="E285" s="279"/>
      <c r="F285" s="279"/>
    </row>
    <row r="286" spans="2:6">
      <c r="B286" s="279"/>
      <c r="C286" s="279"/>
      <c r="D286" s="279"/>
      <c r="E286" s="279"/>
      <c r="F286" s="279"/>
    </row>
    <row r="287" spans="2:6">
      <c r="B287" s="279"/>
      <c r="C287" s="279"/>
      <c r="D287" s="279"/>
      <c r="E287" s="279"/>
      <c r="F287" s="279"/>
    </row>
    <row r="288" spans="2:6">
      <c r="B288" s="279"/>
      <c r="C288" s="279"/>
      <c r="D288" s="279"/>
      <c r="E288" s="279"/>
      <c r="F288" s="279"/>
    </row>
    <row r="289" spans="2:6">
      <c r="B289" s="279"/>
      <c r="C289" s="279"/>
      <c r="D289" s="279"/>
      <c r="E289" s="279"/>
      <c r="F289" s="279"/>
    </row>
    <row r="290" spans="2:6">
      <c r="B290" s="279"/>
      <c r="C290" s="279"/>
      <c r="D290" s="279"/>
      <c r="E290" s="279"/>
      <c r="F290" s="279"/>
    </row>
    <row r="291" spans="2:6">
      <c r="B291" s="279"/>
      <c r="C291" s="279"/>
      <c r="D291" s="279"/>
      <c r="E291" s="279"/>
      <c r="F291" s="279"/>
    </row>
    <row r="292" spans="2:6">
      <c r="B292" s="279"/>
      <c r="C292" s="279"/>
      <c r="D292" s="279"/>
      <c r="E292" s="279"/>
      <c r="F292" s="279"/>
    </row>
    <row r="293" spans="2:6">
      <c r="B293" s="279"/>
      <c r="C293" s="279"/>
      <c r="D293" s="279"/>
      <c r="E293" s="279"/>
      <c r="F293" s="279"/>
    </row>
    <row r="294" spans="2:6">
      <c r="B294" s="279"/>
      <c r="C294" s="279"/>
      <c r="D294" s="279"/>
      <c r="E294" s="279"/>
      <c r="F294" s="279"/>
    </row>
    <row r="295" spans="2:6">
      <c r="B295" s="279"/>
      <c r="C295" s="279"/>
      <c r="D295" s="279"/>
      <c r="E295" s="279"/>
      <c r="F295" s="279"/>
    </row>
    <row r="296" spans="2:6">
      <c r="B296" s="279"/>
      <c r="C296" s="279"/>
      <c r="D296" s="279"/>
      <c r="E296" s="279"/>
      <c r="F296" s="279"/>
    </row>
    <row r="297" spans="2:6">
      <c r="B297" s="279"/>
      <c r="C297" s="279"/>
      <c r="D297" s="279"/>
      <c r="E297" s="279"/>
      <c r="F297" s="279"/>
    </row>
    <row r="298" spans="2:6">
      <c r="B298" s="279"/>
      <c r="C298" s="279"/>
      <c r="D298" s="279"/>
      <c r="E298" s="279"/>
      <c r="F298" s="279"/>
    </row>
    <row r="299" spans="2:6">
      <c r="B299" s="279"/>
      <c r="C299" s="279"/>
      <c r="D299" s="279"/>
      <c r="E299" s="279"/>
      <c r="F299" s="279"/>
    </row>
    <row r="300" spans="2:6">
      <c r="B300" s="279"/>
      <c r="C300" s="279"/>
      <c r="D300" s="279"/>
      <c r="E300" s="279"/>
      <c r="F300" s="279"/>
    </row>
    <row r="301" spans="2:6">
      <c r="B301" s="279"/>
      <c r="C301" s="279"/>
      <c r="D301" s="279"/>
      <c r="E301" s="279"/>
      <c r="F301" s="279"/>
    </row>
    <row r="302" spans="2:6">
      <c r="B302" s="279"/>
      <c r="C302" s="279"/>
      <c r="D302" s="279"/>
      <c r="E302" s="279"/>
      <c r="F302" s="279"/>
    </row>
    <row r="303" spans="2:6">
      <c r="B303" s="279"/>
      <c r="C303" s="279"/>
      <c r="D303" s="279"/>
      <c r="E303" s="279"/>
      <c r="F303" s="279"/>
    </row>
    <row r="304" spans="2:6">
      <c r="B304" s="279"/>
      <c r="C304" s="279"/>
      <c r="D304" s="279"/>
      <c r="E304" s="279"/>
      <c r="F304" s="279"/>
    </row>
    <row r="305" spans="2:6">
      <c r="B305" s="279"/>
      <c r="C305" s="279"/>
      <c r="D305" s="279"/>
      <c r="E305" s="279"/>
      <c r="F305" s="279"/>
    </row>
    <row r="306" spans="2:6">
      <c r="B306" s="279"/>
      <c r="C306" s="279"/>
      <c r="D306" s="279"/>
      <c r="E306" s="279"/>
      <c r="F306" s="279"/>
    </row>
    <row r="307" spans="2:6">
      <c r="B307" s="279"/>
      <c r="C307" s="279"/>
      <c r="D307" s="279"/>
      <c r="E307" s="279"/>
      <c r="F307" s="279"/>
    </row>
    <row r="308" spans="2:6">
      <c r="B308" s="279"/>
      <c r="C308" s="279"/>
      <c r="D308" s="279"/>
      <c r="E308" s="279"/>
      <c r="F308" s="279"/>
    </row>
    <row r="309" spans="2:6">
      <c r="B309" s="279"/>
      <c r="C309" s="279"/>
      <c r="D309" s="279"/>
      <c r="E309" s="279"/>
      <c r="F309" s="279"/>
    </row>
    <row r="310" spans="2:6">
      <c r="B310" s="279"/>
      <c r="C310" s="279"/>
      <c r="D310" s="279"/>
      <c r="E310" s="279"/>
      <c r="F310" s="279"/>
    </row>
    <row r="311" spans="2:6">
      <c r="B311" s="279"/>
      <c r="C311" s="279"/>
      <c r="D311" s="279"/>
      <c r="E311" s="279"/>
      <c r="F311" s="279"/>
    </row>
    <row r="312" spans="2:6">
      <c r="B312" s="279"/>
      <c r="C312" s="279"/>
      <c r="D312" s="279"/>
      <c r="E312" s="279"/>
      <c r="F312" s="279"/>
    </row>
    <row r="313" spans="2:6">
      <c r="B313" s="279"/>
      <c r="C313" s="279"/>
      <c r="D313" s="279"/>
      <c r="E313" s="279"/>
      <c r="F313" s="279"/>
    </row>
    <row r="314" spans="2:6">
      <c r="B314" s="279"/>
      <c r="C314" s="279"/>
      <c r="D314" s="279"/>
      <c r="E314" s="279"/>
      <c r="F314" s="279"/>
    </row>
    <row r="315" spans="2:6">
      <c r="B315" s="279"/>
      <c r="C315" s="279"/>
      <c r="D315" s="279"/>
      <c r="E315" s="279"/>
      <c r="F315" s="279"/>
    </row>
    <row r="316" spans="2:6">
      <c r="B316" s="279"/>
      <c r="C316" s="279"/>
      <c r="D316" s="279"/>
      <c r="E316" s="279"/>
      <c r="F316" s="279"/>
    </row>
    <row r="317" spans="2:6">
      <c r="B317" s="279"/>
      <c r="C317" s="279"/>
      <c r="D317" s="279"/>
      <c r="E317" s="279"/>
      <c r="F317" s="279"/>
    </row>
    <row r="318" spans="2:6">
      <c r="B318" s="279"/>
      <c r="C318" s="279"/>
      <c r="D318" s="279"/>
      <c r="E318" s="279"/>
      <c r="F318" s="279"/>
    </row>
    <row r="319" spans="2:6">
      <c r="B319" s="279"/>
      <c r="C319" s="279"/>
      <c r="D319" s="279"/>
      <c r="E319" s="279"/>
      <c r="F319" s="279"/>
    </row>
    <row r="320" spans="2:6">
      <c r="B320" s="279"/>
      <c r="C320" s="279"/>
      <c r="D320" s="279"/>
      <c r="E320" s="279"/>
      <c r="F320" s="279"/>
    </row>
    <row r="321" spans="2:6">
      <c r="B321" s="279"/>
      <c r="C321" s="279"/>
      <c r="D321" s="279"/>
      <c r="E321" s="279"/>
      <c r="F321" s="279"/>
    </row>
    <row r="322" spans="2:6">
      <c r="B322" s="279"/>
      <c r="C322" s="279"/>
      <c r="D322" s="279"/>
      <c r="E322" s="279"/>
      <c r="F322" s="279"/>
    </row>
    <row r="323" spans="2:6">
      <c r="B323" s="279"/>
      <c r="C323" s="279"/>
      <c r="D323" s="279"/>
      <c r="E323" s="279"/>
      <c r="F323" s="279"/>
    </row>
    <row r="324" spans="2:6">
      <c r="B324" s="279"/>
      <c r="C324" s="279"/>
      <c r="D324" s="279"/>
      <c r="E324" s="279"/>
      <c r="F324" s="279"/>
    </row>
    <row r="325" spans="2:6">
      <c r="B325" s="279"/>
      <c r="C325" s="279"/>
      <c r="D325" s="279"/>
      <c r="E325" s="279"/>
      <c r="F325" s="279"/>
    </row>
    <row r="326" spans="2:6">
      <c r="B326" s="279"/>
      <c r="C326" s="279"/>
      <c r="D326" s="279"/>
      <c r="E326" s="279"/>
      <c r="F326" s="279"/>
    </row>
    <row r="327" spans="2:6">
      <c r="B327" s="279"/>
      <c r="C327" s="279"/>
      <c r="D327" s="279"/>
      <c r="E327" s="279"/>
      <c r="F327" s="279"/>
    </row>
    <row r="328" spans="2:6">
      <c r="B328" s="279"/>
      <c r="C328" s="279"/>
      <c r="D328" s="279"/>
      <c r="E328" s="279"/>
      <c r="F328" s="279"/>
    </row>
    <row r="329" spans="2:6">
      <c r="B329" s="279"/>
      <c r="C329" s="279"/>
      <c r="D329" s="279"/>
      <c r="E329" s="279"/>
      <c r="F329" s="279"/>
    </row>
    <row r="330" spans="2:6">
      <c r="B330" s="279"/>
      <c r="C330" s="279"/>
      <c r="D330" s="279"/>
      <c r="E330" s="279"/>
      <c r="F330" s="279"/>
    </row>
    <row r="331" spans="2:6">
      <c r="B331" s="279"/>
      <c r="C331" s="279"/>
      <c r="D331" s="279"/>
      <c r="E331" s="279"/>
      <c r="F331" s="279"/>
    </row>
    <row r="332" spans="2:6">
      <c r="B332" s="279"/>
      <c r="C332" s="279"/>
      <c r="D332" s="279"/>
      <c r="E332" s="279"/>
      <c r="F332" s="279"/>
    </row>
    <row r="333" spans="2:6">
      <c r="B333" s="279"/>
      <c r="C333" s="279"/>
      <c r="D333" s="279"/>
      <c r="E333" s="279"/>
      <c r="F333" s="279"/>
    </row>
    <row r="334" spans="2:6">
      <c r="B334" s="279"/>
      <c r="C334" s="279"/>
      <c r="D334" s="279"/>
      <c r="E334" s="279"/>
      <c r="F334" s="279"/>
    </row>
    <row r="335" spans="2:6">
      <c r="B335" s="279"/>
      <c r="C335" s="279"/>
      <c r="D335" s="279"/>
      <c r="E335" s="279"/>
      <c r="F335" s="279"/>
    </row>
    <row r="336" spans="2:6">
      <c r="B336" s="279"/>
      <c r="C336" s="279"/>
      <c r="D336" s="279"/>
      <c r="E336" s="279"/>
      <c r="F336" s="279"/>
    </row>
    <row r="337" spans="2:6">
      <c r="B337" s="279"/>
      <c r="C337" s="279"/>
      <c r="D337" s="279"/>
      <c r="E337" s="279"/>
      <c r="F337" s="279"/>
    </row>
    <row r="338" spans="2:6">
      <c r="B338" s="279"/>
      <c r="C338" s="279"/>
      <c r="D338" s="279"/>
      <c r="E338" s="279"/>
      <c r="F338" s="279"/>
    </row>
    <row r="339" spans="2:6">
      <c r="B339" s="279"/>
      <c r="C339" s="279"/>
      <c r="D339" s="279"/>
      <c r="E339" s="279"/>
      <c r="F339" s="279"/>
    </row>
    <row r="340" spans="2:6">
      <c r="B340" s="279"/>
      <c r="C340" s="279"/>
      <c r="D340" s="279"/>
      <c r="E340" s="279"/>
      <c r="F340" s="279"/>
    </row>
    <row r="341" spans="2:6">
      <c r="B341" s="279"/>
      <c r="C341" s="279"/>
      <c r="D341" s="279"/>
      <c r="E341" s="279"/>
      <c r="F341" s="279"/>
    </row>
    <row r="342" spans="2:6">
      <c r="B342" s="279"/>
      <c r="C342" s="279"/>
      <c r="D342" s="279"/>
      <c r="E342" s="279"/>
      <c r="F342" s="279"/>
    </row>
    <row r="343" spans="2:6">
      <c r="B343" s="279"/>
      <c r="C343" s="279"/>
      <c r="D343" s="279"/>
      <c r="E343" s="279"/>
      <c r="F343" s="279"/>
    </row>
    <row r="344" spans="2:6">
      <c r="B344" s="279"/>
      <c r="C344" s="279"/>
      <c r="D344" s="279"/>
      <c r="E344" s="279"/>
      <c r="F344" s="279"/>
    </row>
    <row r="345" spans="2:6">
      <c r="B345" s="279"/>
      <c r="C345" s="279"/>
      <c r="D345" s="279"/>
      <c r="E345" s="279"/>
      <c r="F345" s="279"/>
    </row>
    <row r="346" spans="2:6">
      <c r="B346" s="279"/>
      <c r="C346" s="279"/>
      <c r="D346" s="279"/>
      <c r="E346" s="279"/>
      <c r="F346" s="279"/>
    </row>
    <row r="347" spans="2:6">
      <c r="B347" s="279"/>
      <c r="C347" s="279"/>
      <c r="D347" s="279"/>
      <c r="E347" s="279"/>
      <c r="F347" s="279"/>
    </row>
    <row r="348" spans="2:6">
      <c r="B348" s="279"/>
      <c r="C348" s="279"/>
      <c r="D348" s="279"/>
      <c r="E348" s="279"/>
      <c r="F348" s="279"/>
    </row>
    <row r="349" spans="2:6">
      <c r="B349" s="279"/>
      <c r="C349" s="279"/>
      <c r="D349" s="279"/>
      <c r="E349" s="279"/>
      <c r="F349" s="279"/>
    </row>
    <row r="350" spans="2:6">
      <c r="B350" s="279"/>
      <c r="C350" s="279"/>
      <c r="D350" s="279"/>
      <c r="E350" s="279"/>
      <c r="F350" s="279"/>
    </row>
    <row r="351" spans="2:6">
      <c r="B351" s="279"/>
      <c r="C351" s="279"/>
      <c r="D351" s="279"/>
      <c r="E351" s="279"/>
      <c r="F351" s="279"/>
    </row>
    <row r="352" spans="2:6">
      <c r="B352" s="279"/>
      <c r="C352" s="279"/>
      <c r="D352" s="279"/>
      <c r="E352" s="279"/>
      <c r="F352" s="279"/>
    </row>
    <row r="353" spans="2:6">
      <c r="B353" s="279"/>
      <c r="C353" s="279"/>
      <c r="D353" s="279"/>
      <c r="E353" s="279"/>
      <c r="F353" s="279"/>
    </row>
    <row r="354" spans="2:6">
      <c r="B354" s="279"/>
      <c r="C354" s="279"/>
      <c r="D354" s="279"/>
      <c r="E354" s="279"/>
      <c r="F354" s="279"/>
    </row>
    <row r="355" spans="2:6">
      <c r="B355" s="279"/>
      <c r="C355" s="279"/>
      <c r="D355" s="279"/>
      <c r="E355" s="279"/>
      <c r="F355" s="279"/>
    </row>
    <row r="356" spans="2:6">
      <c r="B356" s="279"/>
      <c r="C356" s="279"/>
      <c r="D356" s="279"/>
      <c r="E356" s="279"/>
      <c r="F356" s="279"/>
    </row>
    <row r="357" spans="2:6">
      <c r="B357" s="279"/>
      <c r="C357" s="279"/>
      <c r="D357" s="279"/>
      <c r="E357" s="279"/>
      <c r="F357" s="279"/>
    </row>
    <row r="358" spans="2:6">
      <c r="B358" s="279"/>
      <c r="C358" s="279"/>
      <c r="D358" s="279"/>
      <c r="E358" s="279"/>
      <c r="F358" s="279"/>
    </row>
    <row r="359" spans="2:6">
      <c r="B359" s="279"/>
      <c r="C359" s="279"/>
      <c r="D359" s="279"/>
      <c r="E359" s="279"/>
      <c r="F359" s="279"/>
    </row>
    <row r="360" spans="2:6">
      <c r="B360" s="279"/>
      <c r="C360" s="279"/>
      <c r="D360" s="279"/>
      <c r="E360" s="279"/>
      <c r="F360" s="279"/>
    </row>
    <row r="361" spans="2:6">
      <c r="B361" s="279"/>
      <c r="C361" s="279"/>
      <c r="D361" s="279"/>
      <c r="E361" s="279"/>
      <c r="F361" s="279"/>
    </row>
    <row r="362" spans="2:6">
      <c r="B362" s="279"/>
      <c r="C362" s="279"/>
      <c r="D362" s="279"/>
      <c r="E362" s="279"/>
      <c r="F362" s="279"/>
    </row>
    <row r="363" spans="2:6">
      <c r="B363" s="279"/>
      <c r="C363" s="279"/>
      <c r="D363" s="279"/>
      <c r="E363" s="279"/>
      <c r="F363" s="279"/>
    </row>
    <row r="364" spans="2:6">
      <c r="B364" s="279"/>
      <c r="C364" s="279"/>
      <c r="D364" s="279"/>
      <c r="E364" s="279"/>
      <c r="F364" s="279"/>
    </row>
    <row r="365" spans="2:6">
      <c r="B365" s="279"/>
      <c r="C365" s="279"/>
      <c r="D365" s="279"/>
      <c r="E365" s="279"/>
      <c r="F365" s="279"/>
    </row>
    <row r="366" spans="2:6">
      <c r="B366" s="279"/>
      <c r="C366" s="279"/>
      <c r="D366" s="279"/>
      <c r="E366" s="279"/>
      <c r="F366" s="279"/>
    </row>
    <row r="367" spans="2:6">
      <c r="B367" s="279"/>
      <c r="C367" s="279"/>
      <c r="D367" s="279"/>
      <c r="E367" s="279"/>
      <c r="F367" s="279"/>
    </row>
    <row r="368" spans="2:6">
      <c r="B368" s="279"/>
      <c r="C368" s="279"/>
      <c r="D368" s="279"/>
      <c r="E368" s="279"/>
      <c r="F368" s="279"/>
    </row>
    <row r="369" spans="2:6">
      <c r="B369" s="279"/>
      <c r="C369" s="279"/>
      <c r="D369" s="279"/>
      <c r="E369" s="279"/>
      <c r="F369" s="279"/>
    </row>
    <row r="370" spans="2:6">
      <c r="B370" s="279"/>
      <c r="C370" s="279"/>
      <c r="D370" s="279"/>
      <c r="E370" s="279"/>
      <c r="F370" s="279"/>
    </row>
    <row r="371" spans="2:6">
      <c r="B371" s="279"/>
      <c r="C371" s="279"/>
      <c r="D371" s="279"/>
      <c r="E371" s="279"/>
      <c r="F371" s="279"/>
    </row>
    <row r="372" spans="2:6">
      <c r="B372" s="279"/>
      <c r="C372" s="279"/>
      <c r="D372" s="279"/>
      <c r="E372" s="279"/>
      <c r="F372" s="279"/>
    </row>
    <row r="373" spans="2:6">
      <c r="B373" s="279"/>
      <c r="C373" s="279"/>
      <c r="D373" s="279"/>
      <c r="E373" s="279"/>
      <c r="F373" s="279"/>
    </row>
    <row r="374" spans="2:6">
      <c r="B374" s="279"/>
      <c r="C374" s="279"/>
      <c r="D374" s="279"/>
      <c r="E374" s="279"/>
      <c r="F374" s="279"/>
    </row>
    <row r="375" spans="2:6">
      <c r="B375" s="279"/>
      <c r="C375" s="279"/>
      <c r="D375" s="279"/>
      <c r="E375" s="279"/>
      <c r="F375" s="279"/>
    </row>
    <row r="376" spans="2:6">
      <c r="B376" s="279"/>
      <c r="C376" s="279"/>
      <c r="D376" s="279"/>
      <c r="E376" s="279"/>
      <c r="F376" s="279"/>
    </row>
    <row r="377" spans="2:6">
      <c r="B377" s="279"/>
      <c r="C377" s="279"/>
      <c r="D377" s="279"/>
      <c r="E377" s="279"/>
      <c r="F377" s="279"/>
    </row>
    <row r="378" spans="2:6">
      <c r="B378" s="279"/>
      <c r="C378" s="279"/>
      <c r="D378" s="279"/>
      <c r="E378" s="279"/>
      <c r="F378" s="279"/>
    </row>
    <row r="379" spans="2:6">
      <c r="B379" s="279"/>
      <c r="C379" s="279"/>
      <c r="D379" s="279"/>
      <c r="E379" s="279"/>
      <c r="F379" s="279"/>
    </row>
    <row r="380" spans="2:6">
      <c r="B380" s="279"/>
      <c r="C380" s="279"/>
      <c r="D380" s="279"/>
      <c r="E380" s="279"/>
      <c r="F380" s="279"/>
    </row>
    <row r="381" spans="2:6">
      <c r="B381" s="279"/>
      <c r="C381" s="279"/>
      <c r="D381" s="279"/>
      <c r="E381" s="279"/>
      <c r="F381" s="279"/>
    </row>
    <row r="382" spans="2:6">
      <c r="B382" s="279"/>
      <c r="C382" s="279"/>
      <c r="D382" s="279"/>
      <c r="E382" s="279"/>
      <c r="F382" s="279"/>
    </row>
    <row r="383" spans="2:6">
      <c r="B383" s="279"/>
      <c r="C383" s="279"/>
      <c r="D383" s="279"/>
      <c r="E383" s="279"/>
      <c r="F383" s="279"/>
    </row>
    <row r="384" spans="2:6">
      <c r="B384" s="279"/>
      <c r="C384" s="279"/>
      <c r="D384" s="279"/>
      <c r="E384" s="279"/>
      <c r="F384" s="279"/>
    </row>
    <row r="385" spans="2:6">
      <c r="B385" s="279"/>
      <c r="C385" s="279"/>
      <c r="D385" s="279"/>
      <c r="E385" s="279"/>
      <c r="F385" s="279"/>
    </row>
    <row r="386" spans="2:6">
      <c r="B386" s="279"/>
      <c r="C386" s="279"/>
      <c r="D386" s="279"/>
      <c r="E386" s="279"/>
      <c r="F386" s="279"/>
    </row>
    <row r="387" spans="2:6">
      <c r="B387" s="279"/>
      <c r="C387" s="279"/>
      <c r="D387" s="279"/>
      <c r="E387" s="279"/>
      <c r="F387" s="279"/>
    </row>
    <row r="388" spans="2:6">
      <c r="B388" s="279"/>
      <c r="C388" s="279"/>
      <c r="D388" s="279"/>
      <c r="E388" s="279"/>
      <c r="F388" s="279"/>
    </row>
    <row r="389" spans="2:6">
      <c r="B389" s="279"/>
      <c r="C389" s="279"/>
      <c r="D389" s="279"/>
      <c r="E389" s="279"/>
      <c r="F389" s="279"/>
    </row>
    <row r="390" spans="2:6">
      <c r="B390" s="279"/>
      <c r="C390" s="279"/>
      <c r="D390" s="279"/>
      <c r="E390" s="279"/>
      <c r="F390" s="279"/>
    </row>
    <row r="391" spans="2:6">
      <c r="B391" s="279"/>
      <c r="C391" s="279"/>
      <c r="D391" s="279"/>
      <c r="E391" s="279"/>
      <c r="F391" s="279"/>
    </row>
    <row r="392" spans="2:6">
      <c r="B392" s="279"/>
      <c r="C392" s="279"/>
      <c r="D392" s="279"/>
      <c r="E392" s="279"/>
      <c r="F392" s="279"/>
    </row>
    <row r="393" spans="2:6">
      <c r="B393" s="279"/>
      <c r="C393" s="279"/>
      <c r="D393" s="279"/>
      <c r="E393" s="279"/>
      <c r="F393" s="279"/>
    </row>
    <row r="394" spans="2:6">
      <c r="B394" s="279"/>
      <c r="C394" s="279"/>
      <c r="D394" s="279"/>
      <c r="E394" s="279"/>
      <c r="F394" s="279"/>
    </row>
    <row r="395" spans="2:6">
      <c r="B395" s="279"/>
      <c r="C395" s="279"/>
      <c r="D395" s="279"/>
      <c r="E395" s="279"/>
      <c r="F395" s="279"/>
    </row>
    <row r="396" spans="2:6">
      <c r="B396" s="279"/>
      <c r="C396" s="279"/>
      <c r="D396" s="279"/>
      <c r="E396" s="279"/>
      <c r="F396" s="279"/>
    </row>
    <row r="397" spans="2:6">
      <c r="B397" s="279"/>
      <c r="C397" s="279"/>
      <c r="D397" s="279"/>
      <c r="E397" s="279"/>
      <c r="F397" s="279"/>
    </row>
    <row r="398" spans="2:6">
      <c r="B398" s="279"/>
      <c r="C398" s="279"/>
      <c r="D398" s="279"/>
      <c r="E398" s="279"/>
      <c r="F398" s="279"/>
    </row>
    <row r="399" spans="2:6">
      <c r="B399" s="279"/>
      <c r="C399" s="279"/>
      <c r="D399" s="279"/>
      <c r="E399" s="279"/>
      <c r="F399" s="279"/>
    </row>
    <row r="400" spans="2:6">
      <c r="B400" s="279"/>
      <c r="C400" s="279"/>
      <c r="D400" s="279"/>
      <c r="E400" s="279"/>
      <c r="F400" s="279"/>
    </row>
    <row r="401" spans="2:6">
      <c r="B401" s="279"/>
      <c r="C401" s="279"/>
      <c r="D401" s="279"/>
      <c r="E401" s="279"/>
      <c r="F401" s="279"/>
    </row>
    <row r="402" spans="2:6">
      <c r="B402" s="279"/>
      <c r="C402" s="279"/>
      <c r="D402" s="279"/>
      <c r="E402" s="279"/>
      <c r="F402" s="279"/>
    </row>
    <row r="403" spans="2:6">
      <c r="B403" s="279"/>
      <c r="C403" s="279"/>
      <c r="D403" s="279"/>
      <c r="E403" s="279"/>
      <c r="F403" s="279"/>
    </row>
    <row r="404" spans="2:6">
      <c r="B404" s="279"/>
      <c r="C404" s="279"/>
      <c r="D404" s="279"/>
      <c r="E404" s="279"/>
      <c r="F404" s="279"/>
    </row>
    <row r="405" spans="2:6">
      <c r="B405" s="279"/>
      <c r="C405" s="279"/>
      <c r="D405" s="279"/>
      <c r="E405" s="279"/>
      <c r="F405" s="279"/>
    </row>
    <row r="406" spans="2:6">
      <c r="B406" s="279"/>
      <c r="C406" s="279"/>
      <c r="D406" s="279"/>
      <c r="E406" s="279"/>
      <c r="F406" s="279"/>
    </row>
    <row r="407" spans="2:6">
      <c r="B407" s="279"/>
      <c r="C407" s="279"/>
      <c r="D407" s="279"/>
      <c r="E407" s="279"/>
      <c r="F407" s="279"/>
    </row>
    <row r="408" spans="2:6">
      <c r="B408" s="279"/>
      <c r="C408" s="279"/>
      <c r="D408" s="279"/>
      <c r="E408" s="279"/>
      <c r="F408" s="279"/>
    </row>
    <row r="409" spans="2:6">
      <c r="B409" s="279"/>
      <c r="C409" s="279"/>
      <c r="D409" s="279"/>
      <c r="E409" s="279"/>
      <c r="F409" s="279"/>
    </row>
    <row r="410" spans="2:6">
      <c r="B410" s="279"/>
      <c r="C410" s="279"/>
      <c r="D410" s="279"/>
      <c r="E410" s="279"/>
      <c r="F410" s="279"/>
    </row>
    <row r="411" spans="2:6">
      <c r="B411" s="279"/>
      <c r="C411" s="279"/>
      <c r="D411" s="279"/>
      <c r="E411" s="279"/>
      <c r="F411" s="279"/>
    </row>
    <row r="412" spans="2:6">
      <c r="B412" s="279"/>
      <c r="C412" s="279"/>
      <c r="D412" s="279"/>
      <c r="E412" s="279"/>
      <c r="F412" s="279"/>
    </row>
    <row r="413" spans="2:6">
      <c r="B413" s="279"/>
      <c r="C413" s="279"/>
      <c r="D413" s="279"/>
      <c r="E413" s="279"/>
      <c r="F413" s="279"/>
    </row>
    <row r="414" spans="2:6">
      <c r="B414" s="279"/>
      <c r="C414" s="279"/>
      <c r="D414" s="279"/>
      <c r="E414" s="279"/>
      <c r="F414" s="279"/>
    </row>
    <row r="415" spans="2:6">
      <c r="B415" s="279"/>
      <c r="C415" s="279"/>
      <c r="D415" s="279"/>
      <c r="E415" s="279"/>
      <c r="F415" s="279"/>
    </row>
    <row r="416" spans="2:6">
      <c r="B416" s="279"/>
      <c r="C416" s="279"/>
      <c r="D416" s="279"/>
      <c r="E416" s="279"/>
      <c r="F416" s="279"/>
    </row>
    <row r="417" spans="2:6">
      <c r="B417" s="279"/>
      <c r="C417" s="279"/>
      <c r="D417" s="279"/>
      <c r="E417" s="279"/>
      <c r="F417" s="279"/>
    </row>
    <row r="418" spans="2:6">
      <c r="B418" s="279"/>
      <c r="C418" s="279"/>
      <c r="D418" s="279"/>
      <c r="E418" s="279"/>
      <c r="F418" s="279"/>
    </row>
    <row r="419" spans="2:6">
      <c r="B419" s="279"/>
      <c r="C419" s="279"/>
      <c r="D419" s="279"/>
      <c r="E419" s="279"/>
      <c r="F419" s="279"/>
    </row>
    <row r="420" spans="2:6">
      <c r="B420" s="279"/>
      <c r="C420" s="279"/>
      <c r="D420" s="279"/>
      <c r="E420" s="279"/>
      <c r="F420" s="279"/>
    </row>
    <row r="421" spans="2:6">
      <c r="B421" s="279"/>
      <c r="C421" s="279"/>
      <c r="D421" s="279"/>
      <c r="E421" s="279"/>
      <c r="F421" s="279"/>
    </row>
    <row r="422" spans="2:6">
      <c r="B422" s="279"/>
      <c r="C422" s="279"/>
      <c r="D422" s="279"/>
      <c r="E422" s="279"/>
      <c r="F422" s="279"/>
    </row>
    <row r="423" spans="2:6">
      <c r="B423" s="279"/>
      <c r="C423" s="279"/>
      <c r="D423" s="279"/>
      <c r="E423" s="279"/>
      <c r="F423" s="279"/>
    </row>
    <row r="424" spans="2:6">
      <c r="B424" s="279"/>
      <c r="C424" s="279"/>
      <c r="D424" s="279"/>
      <c r="E424" s="279"/>
      <c r="F424" s="279"/>
    </row>
    <row r="425" spans="2:6">
      <c r="B425" s="279"/>
      <c r="C425" s="279"/>
      <c r="D425" s="279"/>
      <c r="E425" s="279"/>
      <c r="F425" s="279"/>
    </row>
    <row r="426" spans="2:6">
      <c r="B426" s="279"/>
      <c r="C426" s="279"/>
      <c r="D426" s="279"/>
      <c r="E426" s="279"/>
      <c r="F426" s="279"/>
    </row>
    <row r="427" spans="2:6">
      <c r="B427" s="279"/>
      <c r="C427" s="279"/>
      <c r="D427" s="279"/>
      <c r="E427" s="279"/>
      <c r="F427" s="279"/>
    </row>
    <row r="428" spans="2:6">
      <c r="B428" s="279"/>
      <c r="C428" s="279"/>
      <c r="D428" s="279"/>
      <c r="E428" s="279"/>
      <c r="F428" s="279"/>
    </row>
    <row r="429" spans="2:6">
      <c r="B429" s="279"/>
      <c r="C429" s="279"/>
      <c r="D429" s="279"/>
      <c r="E429" s="279"/>
      <c r="F429" s="279"/>
    </row>
    <row r="430" spans="2:6">
      <c r="B430" s="279"/>
      <c r="C430" s="279"/>
      <c r="D430" s="279"/>
      <c r="E430" s="279"/>
      <c r="F430" s="279"/>
    </row>
    <row r="431" spans="2:6">
      <c r="B431" s="279"/>
      <c r="C431" s="279"/>
      <c r="D431" s="279"/>
      <c r="E431" s="279"/>
      <c r="F431" s="279"/>
    </row>
    <row r="432" spans="2:6">
      <c r="B432" s="279"/>
      <c r="C432" s="279"/>
      <c r="D432" s="279"/>
      <c r="E432" s="279"/>
      <c r="F432" s="279"/>
    </row>
    <row r="433" spans="2:6">
      <c r="B433" s="279"/>
      <c r="C433" s="279"/>
      <c r="D433" s="279"/>
      <c r="E433" s="279"/>
      <c r="F433" s="279"/>
    </row>
    <row r="434" spans="2:6">
      <c r="B434" s="279"/>
      <c r="C434" s="279"/>
      <c r="D434" s="279"/>
      <c r="E434" s="279"/>
      <c r="F434" s="279"/>
    </row>
    <row r="435" spans="2:6">
      <c r="B435" s="279"/>
      <c r="C435" s="279"/>
      <c r="D435" s="279"/>
      <c r="E435" s="279"/>
      <c r="F435" s="279"/>
    </row>
    <row r="436" spans="2:6">
      <c r="B436" s="279"/>
      <c r="C436" s="279"/>
      <c r="D436" s="279"/>
      <c r="E436" s="279"/>
      <c r="F436" s="279"/>
    </row>
    <row r="437" spans="2:6">
      <c r="B437" s="279"/>
      <c r="C437" s="279"/>
      <c r="D437" s="279"/>
      <c r="E437" s="279"/>
      <c r="F437" s="279"/>
    </row>
    <row r="438" spans="2:6">
      <c r="B438" s="279"/>
      <c r="C438" s="279"/>
      <c r="D438" s="279"/>
      <c r="E438" s="279"/>
      <c r="F438" s="279"/>
    </row>
    <row r="439" spans="2:6">
      <c r="B439" s="279"/>
      <c r="C439" s="279"/>
      <c r="D439" s="279"/>
      <c r="E439" s="279"/>
      <c r="F439" s="279"/>
    </row>
    <row r="440" spans="2:6">
      <c r="B440" s="279"/>
      <c r="C440" s="279"/>
      <c r="D440" s="279"/>
      <c r="E440" s="279"/>
      <c r="F440" s="279"/>
    </row>
    <row r="441" spans="2:6">
      <c r="B441" s="279"/>
      <c r="C441" s="279"/>
      <c r="D441" s="279"/>
      <c r="E441" s="279"/>
      <c r="F441" s="279"/>
    </row>
    <row r="442" spans="2:6">
      <c r="B442" s="279"/>
      <c r="C442" s="279"/>
      <c r="D442" s="279"/>
      <c r="E442" s="279"/>
      <c r="F442" s="279"/>
    </row>
    <row r="443" spans="2:6">
      <c r="B443" s="279"/>
      <c r="C443" s="279"/>
      <c r="D443" s="279"/>
      <c r="E443" s="279"/>
      <c r="F443" s="279"/>
    </row>
    <row r="444" spans="2:6">
      <c r="B444" s="279"/>
      <c r="C444" s="279"/>
      <c r="D444" s="279"/>
      <c r="E444" s="279"/>
      <c r="F444" s="279"/>
    </row>
    <row r="445" spans="2:6">
      <c r="B445" s="279"/>
      <c r="C445" s="279"/>
      <c r="D445" s="279"/>
      <c r="E445" s="279"/>
      <c r="F445" s="279"/>
    </row>
    <row r="446" spans="2:6">
      <c r="B446" s="279"/>
      <c r="C446" s="279"/>
      <c r="D446" s="279"/>
      <c r="E446" s="279"/>
      <c r="F446" s="279"/>
    </row>
    <row r="447" spans="2:6">
      <c r="B447" s="279"/>
      <c r="C447" s="279"/>
      <c r="D447" s="279"/>
      <c r="E447" s="279"/>
      <c r="F447" s="279"/>
    </row>
    <row r="448" spans="2:6">
      <c r="B448" s="279"/>
      <c r="C448" s="279"/>
      <c r="D448" s="279"/>
      <c r="E448" s="279"/>
      <c r="F448" s="279"/>
    </row>
    <row r="449" spans="2:6">
      <c r="B449" s="279"/>
      <c r="C449" s="279"/>
      <c r="D449" s="279"/>
      <c r="E449" s="279"/>
      <c r="F449" s="279"/>
    </row>
    <row r="450" spans="2:6">
      <c r="B450" s="279"/>
      <c r="C450" s="279"/>
      <c r="D450" s="279"/>
      <c r="E450" s="279"/>
      <c r="F450" s="279"/>
    </row>
    <row r="451" spans="2:6">
      <c r="B451" s="279"/>
      <c r="C451" s="279"/>
      <c r="D451" s="279"/>
      <c r="E451" s="279"/>
      <c r="F451" s="279"/>
    </row>
    <row r="452" spans="2:6">
      <c r="B452" s="279"/>
      <c r="C452" s="279"/>
      <c r="D452" s="279"/>
      <c r="E452" s="279"/>
      <c r="F452" s="279"/>
    </row>
    <row r="453" spans="2:6">
      <c r="B453" s="279"/>
      <c r="C453" s="279"/>
      <c r="D453" s="279"/>
      <c r="E453" s="279"/>
      <c r="F453" s="279"/>
    </row>
    <row r="454" spans="2:6">
      <c r="B454" s="279"/>
      <c r="C454" s="279"/>
      <c r="D454" s="279"/>
      <c r="E454" s="279"/>
      <c r="F454" s="279"/>
    </row>
    <row r="455" spans="2:6">
      <c r="B455" s="279"/>
      <c r="C455" s="279"/>
      <c r="D455" s="279"/>
      <c r="E455" s="279"/>
      <c r="F455" s="279"/>
    </row>
    <row r="456" spans="2:6">
      <c r="B456" s="279"/>
      <c r="C456" s="279"/>
      <c r="D456" s="279"/>
      <c r="E456" s="279"/>
      <c r="F456" s="279"/>
    </row>
    <row r="457" spans="2:6">
      <c r="B457" s="279"/>
      <c r="C457" s="279"/>
      <c r="D457" s="279"/>
      <c r="E457" s="279"/>
      <c r="F457" s="279"/>
    </row>
    <row r="458" spans="2:6">
      <c r="B458" s="279"/>
      <c r="C458" s="279"/>
      <c r="D458" s="279"/>
      <c r="E458" s="279"/>
      <c r="F458" s="279"/>
    </row>
    <row r="459" spans="2:6">
      <c r="B459" s="279"/>
      <c r="C459" s="279"/>
      <c r="D459" s="279"/>
      <c r="E459" s="279"/>
      <c r="F459" s="279"/>
    </row>
    <row r="460" spans="2:6">
      <c r="B460" s="279"/>
      <c r="C460" s="279"/>
      <c r="D460" s="279"/>
      <c r="E460" s="279"/>
      <c r="F460" s="279"/>
    </row>
    <row r="461" spans="2:6">
      <c r="B461" s="279"/>
      <c r="C461" s="279"/>
      <c r="D461" s="279"/>
      <c r="E461" s="279"/>
      <c r="F461" s="279"/>
    </row>
    <row r="462" spans="2:6">
      <c r="B462" s="279"/>
      <c r="C462" s="279"/>
      <c r="D462" s="279"/>
      <c r="E462" s="279"/>
      <c r="F462" s="279"/>
    </row>
    <row r="463" spans="2:6">
      <c r="B463" s="279"/>
      <c r="C463" s="279"/>
      <c r="D463" s="279"/>
      <c r="E463" s="279"/>
      <c r="F463" s="279"/>
    </row>
    <row r="464" spans="2:6">
      <c r="B464" s="279"/>
      <c r="C464" s="279"/>
      <c r="D464" s="279"/>
      <c r="E464" s="279"/>
      <c r="F464" s="279"/>
    </row>
    <row r="465" spans="2:6">
      <c r="B465" s="279"/>
      <c r="C465" s="279"/>
      <c r="D465" s="279"/>
      <c r="E465" s="279"/>
      <c r="F465" s="279"/>
    </row>
    <row r="466" spans="2:6">
      <c r="B466" s="279"/>
      <c r="C466" s="279"/>
      <c r="D466" s="279"/>
      <c r="E466" s="279"/>
      <c r="F466" s="279"/>
    </row>
    <row r="467" spans="2:6">
      <c r="B467" s="279"/>
      <c r="C467" s="279"/>
      <c r="D467" s="279"/>
      <c r="E467" s="279"/>
      <c r="F467" s="279"/>
    </row>
    <row r="468" spans="2:6">
      <c r="B468" s="279"/>
      <c r="C468" s="279"/>
      <c r="D468" s="279"/>
      <c r="E468" s="279"/>
      <c r="F468" s="279"/>
    </row>
    <row r="469" spans="2:6">
      <c r="B469" s="279"/>
      <c r="C469" s="279"/>
      <c r="D469" s="279"/>
      <c r="E469" s="279"/>
      <c r="F469" s="279"/>
    </row>
    <row r="470" spans="2:6">
      <c r="B470" s="279"/>
      <c r="C470" s="279"/>
      <c r="D470" s="279"/>
      <c r="E470" s="279"/>
      <c r="F470" s="279"/>
    </row>
    <row r="471" spans="2:6">
      <c r="B471" s="279"/>
      <c r="C471" s="279"/>
      <c r="D471" s="279"/>
      <c r="E471" s="279"/>
      <c r="F471" s="279"/>
    </row>
    <row r="472" spans="2:6">
      <c r="B472" s="279"/>
      <c r="C472" s="279"/>
      <c r="D472" s="279"/>
      <c r="E472" s="279"/>
      <c r="F472" s="279"/>
    </row>
    <row r="473" spans="2:6">
      <c r="B473" s="279"/>
      <c r="C473" s="279"/>
      <c r="D473" s="279"/>
      <c r="E473" s="279"/>
      <c r="F473" s="279"/>
    </row>
    <row r="474" spans="2:6">
      <c r="B474" s="279"/>
      <c r="C474" s="279"/>
      <c r="D474" s="279"/>
      <c r="E474" s="279"/>
      <c r="F474" s="279"/>
    </row>
    <row r="475" spans="2:6">
      <c r="B475" s="279"/>
      <c r="C475" s="279"/>
      <c r="D475" s="279"/>
      <c r="E475" s="279"/>
      <c r="F475" s="279"/>
    </row>
    <row r="476" spans="2:6">
      <c r="B476" s="279"/>
      <c r="C476" s="279"/>
      <c r="D476" s="279"/>
      <c r="E476" s="279"/>
      <c r="F476" s="279"/>
    </row>
    <row r="477" spans="2:6">
      <c r="B477" s="279"/>
      <c r="C477" s="279"/>
      <c r="D477" s="279"/>
      <c r="E477" s="279"/>
      <c r="F477" s="279"/>
    </row>
    <row r="478" spans="2:6">
      <c r="B478" s="279"/>
      <c r="C478" s="279"/>
      <c r="D478" s="279"/>
      <c r="E478" s="279"/>
      <c r="F478" s="279"/>
    </row>
    <row r="479" spans="2:6">
      <c r="B479" s="279"/>
      <c r="C479" s="279"/>
      <c r="D479" s="279"/>
      <c r="E479" s="279"/>
      <c r="F479" s="279"/>
    </row>
    <row r="480" spans="2:6">
      <c r="B480" s="279"/>
      <c r="C480" s="279"/>
      <c r="D480" s="279"/>
      <c r="E480" s="279"/>
      <c r="F480" s="279"/>
    </row>
    <row r="481" spans="2:6">
      <c r="B481" s="279"/>
      <c r="C481" s="279"/>
      <c r="D481" s="279"/>
      <c r="E481" s="279"/>
      <c r="F481" s="279"/>
    </row>
    <row r="482" spans="2:6">
      <c r="B482" s="279"/>
      <c r="C482" s="279"/>
      <c r="D482" s="279"/>
      <c r="E482" s="279"/>
      <c r="F482" s="279"/>
    </row>
    <row r="483" spans="2:6">
      <c r="B483" s="279"/>
      <c r="C483" s="279"/>
      <c r="D483" s="279"/>
      <c r="E483" s="279"/>
      <c r="F483" s="279"/>
    </row>
    <row r="484" spans="2:6">
      <c r="B484" s="279"/>
      <c r="C484" s="279"/>
      <c r="D484" s="279"/>
      <c r="E484" s="279"/>
      <c r="F484" s="279"/>
    </row>
    <row r="485" spans="2:6">
      <c r="B485" s="279"/>
      <c r="C485" s="279"/>
      <c r="D485" s="279"/>
      <c r="E485" s="279"/>
      <c r="F485" s="279"/>
    </row>
    <row r="486" spans="2:6">
      <c r="B486" s="279"/>
      <c r="C486" s="279"/>
      <c r="D486" s="279"/>
      <c r="E486" s="279"/>
      <c r="F486" s="279"/>
    </row>
    <row r="487" spans="2:6">
      <c r="B487" s="279"/>
      <c r="C487" s="279"/>
      <c r="D487" s="279"/>
      <c r="E487" s="279"/>
      <c r="F487" s="279"/>
    </row>
    <row r="488" spans="2:6">
      <c r="B488" s="279"/>
      <c r="C488" s="279"/>
      <c r="D488" s="279"/>
      <c r="E488" s="279"/>
      <c r="F488" s="279"/>
    </row>
    <row r="489" spans="2:6">
      <c r="B489" s="279"/>
      <c r="C489" s="279"/>
      <c r="D489" s="279"/>
      <c r="E489" s="279"/>
      <c r="F489" s="279"/>
    </row>
    <row r="490" spans="2:6">
      <c r="B490" s="279"/>
      <c r="C490" s="279"/>
      <c r="D490" s="279"/>
      <c r="E490" s="279"/>
      <c r="F490" s="279"/>
    </row>
    <row r="491" spans="2:6">
      <c r="B491" s="279"/>
      <c r="C491" s="279"/>
      <c r="D491" s="279"/>
      <c r="E491" s="279"/>
      <c r="F491" s="279"/>
    </row>
    <row r="492" spans="2:6">
      <c r="B492" s="279"/>
      <c r="C492" s="279"/>
      <c r="D492" s="279"/>
      <c r="E492" s="279"/>
      <c r="F492" s="279"/>
    </row>
    <row r="493" spans="2:6">
      <c r="B493" s="279"/>
      <c r="C493" s="279"/>
      <c r="D493" s="279"/>
      <c r="E493" s="279"/>
      <c r="F493" s="279"/>
    </row>
    <row r="494" spans="2:6">
      <c r="B494" s="279"/>
      <c r="C494" s="279"/>
      <c r="D494" s="279"/>
      <c r="E494" s="279"/>
      <c r="F494" s="279"/>
    </row>
    <row r="495" spans="2:6">
      <c r="B495" s="279"/>
      <c r="C495" s="279"/>
      <c r="D495" s="279"/>
      <c r="E495" s="279"/>
      <c r="F495" s="279"/>
    </row>
    <row r="496" spans="2:6">
      <c r="B496" s="279"/>
      <c r="C496" s="279"/>
      <c r="D496" s="279"/>
      <c r="E496" s="279"/>
      <c r="F496" s="279"/>
    </row>
    <row r="497" spans="2:6">
      <c r="B497" s="279"/>
      <c r="C497" s="279"/>
      <c r="D497" s="279"/>
      <c r="E497" s="279"/>
      <c r="F497" s="279"/>
    </row>
    <row r="498" spans="2:6">
      <c r="B498" s="279"/>
      <c r="C498" s="279"/>
      <c r="D498" s="279"/>
      <c r="E498" s="279"/>
      <c r="F498" s="279"/>
    </row>
    <row r="499" spans="2:6">
      <c r="B499" s="279"/>
      <c r="C499" s="279"/>
      <c r="D499" s="279"/>
      <c r="E499" s="279"/>
      <c r="F499" s="279"/>
    </row>
    <row r="500" spans="2:6">
      <c r="B500" s="279"/>
      <c r="C500" s="279"/>
      <c r="D500" s="279"/>
      <c r="E500" s="279"/>
      <c r="F500" s="279"/>
    </row>
    <row r="501" spans="2:6">
      <c r="B501" s="279"/>
      <c r="C501" s="279"/>
      <c r="D501" s="279"/>
      <c r="E501" s="279"/>
      <c r="F501" s="279"/>
    </row>
    <row r="502" spans="2:6">
      <c r="B502" s="279"/>
      <c r="C502" s="279"/>
      <c r="D502" s="279"/>
      <c r="E502" s="279"/>
      <c r="F502" s="279"/>
    </row>
    <row r="503" spans="2:6">
      <c r="B503" s="279"/>
      <c r="C503" s="279"/>
      <c r="D503" s="279"/>
      <c r="E503" s="279"/>
      <c r="F503" s="279"/>
    </row>
    <row r="504" spans="2:6">
      <c r="B504" s="279"/>
      <c r="C504" s="279"/>
      <c r="D504" s="279"/>
      <c r="E504" s="279"/>
      <c r="F504" s="279"/>
    </row>
    <row r="505" spans="2:6">
      <c r="B505" s="279"/>
      <c r="C505" s="279"/>
      <c r="D505" s="279"/>
      <c r="E505" s="279"/>
      <c r="F505" s="279"/>
    </row>
    <row r="506" spans="2:6">
      <c r="B506" s="279"/>
      <c r="C506" s="279"/>
      <c r="D506" s="279"/>
      <c r="E506" s="279"/>
      <c r="F506" s="279"/>
    </row>
    <row r="507" spans="2:6">
      <c r="B507" s="279"/>
      <c r="C507" s="279"/>
      <c r="D507" s="279"/>
      <c r="E507" s="279"/>
      <c r="F507" s="279"/>
    </row>
    <row r="508" spans="2:6">
      <c r="B508" s="279"/>
      <c r="C508" s="279"/>
      <c r="D508" s="279"/>
      <c r="E508" s="279"/>
      <c r="F508" s="279"/>
    </row>
    <row r="509" spans="2:6">
      <c r="B509" s="279"/>
      <c r="C509" s="279"/>
      <c r="D509" s="279"/>
      <c r="E509" s="279"/>
      <c r="F509" s="279"/>
    </row>
    <row r="510" spans="2:6">
      <c r="B510" s="279"/>
      <c r="C510" s="279"/>
      <c r="D510" s="279"/>
      <c r="E510" s="279"/>
      <c r="F510" s="279"/>
    </row>
    <row r="511" spans="2:6">
      <c r="B511" s="279"/>
      <c r="C511" s="279"/>
      <c r="D511" s="279"/>
      <c r="E511" s="279"/>
      <c r="F511" s="279"/>
    </row>
    <row r="512" spans="2:6">
      <c r="B512" s="279"/>
      <c r="C512" s="279"/>
      <c r="D512" s="279"/>
      <c r="E512" s="279"/>
      <c r="F512" s="279"/>
    </row>
    <row r="513" spans="2:6">
      <c r="B513" s="279"/>
      <c r="C513" s="279"/>
      <c r="D513" s="279"/>
      <c r="E513" s="279"/>
      <c r="F513" s="279"/>
    </row>
    <row r="514" spans="2:6">
      <c r="B514" s="279"/>
      <c r="C514" s="279"/>
      <c r="D514" s="279"/>
      <c r="E514" s="279"/>
      <c r="F514" s="279"/>
    </row>
    <row r="515" spans="2:6">
      <c r="B515" s="279"/>
      <c r="C515" s="279"/>
      <c r="D515" s="279"/>
      <c r="E515" s="279"/>
      <c r="F515" s="279"/>
    </row>
    <row r="516" spans="2:6">
      <c r="B516" s="279"/>
      <c r="C516" s="279"/>
      <c r="D516" s="279"/>
      <c r="E516" s="279"/>
      <c r="F516" s="279"/>
    </row>
    <row r="517" spans="2:6">
      <c r="B517" s="279"/>
      <c r="C517" s="279"/>
      <c r="D517" s="279"/>
      <c r="E517" s="279"/>
      <c r="F517" s="279"/>
    </row>
    <row r="518" spans="2:6">
      <c r="B518" s="279"/>
      <c r="C518" s="279"/>
      <c r="D518" s="279"/>
      <c r="E518" s="279"/>
      <c r="F518" s="279"/>
    </row>
    <row r="519" spans="2:6">
      <c r="B519" s="279"/>
      <c r="C519" s="279"/>
      <c r="D519" s="279"/>
      <c r="E519" s="279"/>
      <c r="F519" s="279"/>
    </row>
    <row r="520" spans="2:6">
      <c r="B520" s="279"/>
      <c r="C520" s="279"/>
      <c r="D520" s="279"/>
      <c r="E520" s="279"/>
      <c r="F520" s="279"/>
    </row>
    <row r="521" spans="2:6">
      <c r="B521" s="279"/>
      <c r="C521" s="279"/>
      <c r="D521" s="279"/>
      <c r="E521" s="279"/>
      <c r="F521" s="279"/>
    </row>
    <row r="522" spans="2:6">
      <c r="B522" s="279"/>
      <c r="C522" s="279"/>
      <c r="D522" s="279"/>
      <c r="E522" s="279"/>
      <c r="F522" s="279"/>
    </row>
    <row r="523" spans="2:6">
      <c r="B523" s="279"/>
      <c r="C523" s="279"/>
      <c r="D523" s="279"/>
      <c r="E523" s="279"/>
      <c r="F523" s="279"/>
    </row>
    <row r="524" spans="2:6">
      <c r="B524" s="279"/>
      <c r="C524" s="279"/>
      <c r="D524" s="279"/>
      <c r="E524" s="279"/>
      <c r="F524" s="279"/>
    </row>
    <row r="525" spans="2:6">
      <c r="B525" s="279"/>
      <c r="C525" s="279"/>
      <c r="D525" s="279"/>
      <c r="E525" s="279"/>
      <c r="F525" s="279"/>
    </row>
    <row r="526" spans="2:6">
      <c r="B526" s="279"/>
      <c r="C526" s="279"/>
      <c r="D526" s="279"/>
      <c r="E526" s="279"/>
      <c r="F526" s="279"/>
    </row>
    <row r="527" spans="2:6">
      <c r="B527" s="279"/>
      <c r="C527" s="279"/>
      <c r="D527" s="279"/>
      <c r="E527" s="279"/>
      <c r="F527" s="279"/>
    </row>
    <row r="528" spans="2:6">
      <c r="B528" s="279"/>
      <c r="C528" s="279"/>
      <c r="D528" s="279"/>
      <c r="E528" s="279"/>
      <c r="F528" s="279"/>
    </row>
    <row r="529" spans="2:6">
      <c r="B529" s="279"/>
      <c r="C529" s="279"/>
      <c r="D529" s="279"/>
      <c r="E529" s="279"/>
      <c r="F529" s="279"/>
    </row>
    <row r="530" spans="2:6">
      <c r="B530" s="279"/>
      <c r="C530" s="279"/>
      <c r="D530" s="279"/>
      <c r="E530" s="279"/>
      <c r="F530" s="279"/>
    </row>
    <row r="531" spans="2:6">
      <c r="B531" s="279"/>
      <c r="C531" s="279"/>
      <c r="D531" s="279"/>
      <c r="E531" s="279"/>
      <c r="F531" s="279"/>
    </row>
    <row r="532" spans="2:6">
      <c r="B532" s="279"/>
      <c r="C532" s="279"/>
      <c r="D532" s="279"/>
      <c r="E532" s="279"/>
      <c r="F532" s="279"/>
    </row>
    <row r="533" spans="2:6">
      <c r="B533" s="279"/>
      <c r="C533" s="279"/>
      <c r="D533" s="279"/>
      <c r="E533" s="279"/>
      <c r="F533" s="279"/>
    </row>
    <row r="534" spans="2:6">
      <c r="B534" s="279"/>
      <c r="C534" s="279"/>
      <c r="D534" s="279"/>
      <c r="E534" s="279"/>
      <c r="F534" s="279"/>
    </row>
    <row r="535" spans="2:6">
      <c r="B535" s="279"/>
      <c r="C535" s="279"/>
      <c r="D535" s="279"/>
      <c r="E535" s="279"/>
      <c r="F535" s="279"/>
    </row>
    <row r="536" spans="2:6">
      <c r="B536" s="279"/>
      <c r="C536" s="279"/>
      <c r="D536" s="279"/>
      <c r="E536" s="279"/>
      <c r="F536" s="279"/>
    </row>
    <row r="537" spans="2:6">
      <c r="B537" s="279"/>
      <c r="C537" s="279"/>
      <c r="D537" s="279"/>
      <c r="E537" s="279"/>
      <c r="F537" s="279"/>
    </row>
    <row r="538" spans="2:6">
      <c r="B538" s="279"/>
      <c r="C538" s="279"/>
      <c r="D538" s="279"/>
      <c r="E538" s="279"/>
      <c r="F538" s="279"/>
    </row>
    <row r="539" spans="2:6">
      <c r="B539" s="279"/>
      <c r="C539" s="279"/>
      <c r="D539" s="279"/>
      <c r="E539" s="279"/>
      <c r="F539" s="279"/>
    </row>
    <row r="540" spans="2:6">
      <c r="B540" s="279"/>
      <c r="C540" s="279"/>
      <c r="D540" s="279"/>
      <c r="E540" s="279"/>
      <c r="F540" s="279"/>
    </row>
    <row r="541" spans="2:6">
      <c r="B541" s="279"/>
      <c r="C541" s="279"/>
      <c r="D541" s="279"/>
      <c r="E541" s="279"/>
      <c r="F541" s="279"/>
    </row>
    <row r="542" spans="2:6">
      <c r="B542" s="279"/>
      <c r="C542" s="279"/>
      <c r="D542" s="279"/>
      <c r="E542" s="279"/>
      <c r="F542" s="279"/>
    </row>
    <row r="543" spans="2:6">
      <c r="B543" s="279"/>
      <c r="C543" s="279"/>
      <c r="D543" s="279"/>
      <c r="E543" s="279"/>
      <c r="F543" s="279"/>
    </row>
    <row r="544" spans="2:6">
      <c r="B544" s="279"/>
      <c r="C544" s="279"/>
      <c r="D544" s="279"/>
      <c r="E544" s="279"/>
      <c r="F544" s="279"/>
    </row>
    <row r="545" spans="2:6">
      <c r="B545" s="279"/>
      <c r="C545" s="279"/>
      <c r="D545" s="279"/>
      <c r="E545" s="279"/>
      <c r="F545" s="279"/>
    </row>
    <row r="546" spans="2:6">
      <c r="B546" s="279"/>
      <c r="C546" s="279"/>
      <c r="D546" s="279"/>
      <c r="E546" s="279"/>
      <c r="F546" s="279"/>
    </row>
    <row r="547" spans="2:6">
      <c r="B547" s="279"/>
      <c r="C547" s="279"/>
      <c r="D547" s="279"/>
      <c r="E547" s="279"/>
      <c r="F547" s="279"/>
    </row>
    <row r="548" spans="2:6">
      <c r="B548" s="279"/>
      <c r="C548" s="279"/>
      <c r="D548" s="279"/>
      <c r="E548" s="279"/>
      <c r="F548" s="279"/>
    </row>
    <row r="549" spans="2:6">
      <c r="B549" s="279"/>
      <c r="C549" s="279"/>
      <c r="D549" s="279"/>
      <c r="E549" s="279"/>
      <c r="F549" s="279"/>
    </row>
    <row r="550" spans="2:6">
      <c r="B550" s="279"/>
      <c r="C550" s="279"/>
      <c r="D550" s="279"/>
      <c r="E550" s="279"/>
      <c r="F550" s="279"/>
    </row>
    <row r="551" spans="2:6">
      <c r="B551" s="279"/>
      <c r="C551" s="279"/>
      <c r="D551" s="279"/>
      <c r="E551" s="279"/>
      <c r="F551" s="279"/>
    </row>
    <row r="552" spans="2:6">
      <c r="B552" s="279"/>
      <c r="C552" s="279"/>
      <c r="D552" s="279"/>
      <c r="E552" s="279"/>
      <c r="F552" s="279"/>
    </row>
    <row r="553" spans="2:6">
      <c r="B553" s="279"/>
      <c r="C553" s="279"/>
      <c r="D553" s="279"/>
      <c r="E553" s="279"/>
      <c r="F553" s="279"/>
    </row>
    <row r="554" spans="2:6">
      <c r="B554" s="279"/>
      <c r="C554" s="279"/>
      <c r="D554" s="279"/>
      <c r="E554" s="279"/>
      <c r="F554" s="279"/>
    </row>
    <row r="555" spans="2:6">
      <c r="B555" s="279"/>
      <c r="C555" s="279"/>
      <c r="D555" s="279"/>
      <c r="E555" s="279"/>
      <c r="F555" s="279"/>
    </row>
    <row r="556" spans="2:6">
      <c r="B556" s="279"/>
      <c r="C556" s="279"/>
      <c r="D556" s="279"/>
      <c r="E556" s="279"/>
      <c r="F556" s="279"/>
    </row>
    <row r="557" spans="2:6">
      <c r="B557" s="279"/>
      <c r="C557" s="279"/>
      <c r="D557" s="279"/>
      <c r="E557" s="279"/>
      <c r="F557" s="279"/>
    </row>
    <row r="558" spans="2:6">
      <c r="B558" s="279"/>
      <c r="C558" s="279"/>
      <c r="D558" s="279"/>
      <c r="E558" s="279"/>
      <c r="F558" s="279"/>
    </row>
    <row r="559" spans="2:6">
      <c r="B559" s="279"/>
      <c r="C559" s="279"/>
      <c r="D559" s="279"/>
      <c r="E559" s="279"/>
      <c r="F559" s="279"/>
    </row>
    <row r="560" spans="2:6">
      <c r="B560" s="279"/>
      <c r="C560" s="279"/>
      <c r="D560" s="279"/>
      <c r="E560" s="279"/>
      <c r="F560" s="279"/>
    </row>
    <row r="561" spans="2:6">
      <c r="B561" s="279"/>
      <c r="C561" s="279"/>
      <c r="D561" s="279"/>
      <c r="E561" s="279"/>
      <c r="F561" s="279"/>
    </row>
    <row r="562" spans="2:6">
      <c r="B562" s="279"/>
      <c r="C562" s="279"/>
      <c r="D562" s="279"/>
      <c r="E562" s="279"/>
      <c r="F562" s="279"/>
    </row>
    <row r="563" spans="2:6">
      <c r="B563" s="279"/>
      <c r="C563" s="279"/>
      <c r="D563" s="279"/>
      <c r="E563" s="279"/>
      <c r="F563" s="279"/>
    </row>
    <row r="564" spans="2:6">
      <c r="B564" s="279"/>
      <c r="C564" s="279"/>
      <c r="D564" s="279"/>
      <c r="E564" s="279"/>
      <c r="F564" s="279"/>
    </row>
    <row r="565" spans="2:6">
      <c r="B565" s="279"/>
      <c r="C565" s="279"/>
      <c r="D565" s="279"/>
      <c r="E565" s="279"/>
      <c r="F565" s="279"/>
    </row>
    <row r="566" spans="2:6">
      <c r="B566" s="279"/>
      <c r="C566" s="279"/>
      <c r="D566" s="279"/>
      <c r="E566" s="279"/>
      <c r="F566" s="279"/>
    </row>
    <row r="567" spans="2:6">
      <c r="B567" s="279"/>
      <c r="C567" s="279"/>
      <c r="D567" s="279"/>
      <c r="E567" s="279"/>
      <c r="F567" s="279"/>
    </row>
    <row r="568" spans="2:6">
      <c r="B568" s="279"/>
      <c r="C568" s="279"/>
      <c r="D568" s="279"/>
      <c r="E568" s="279"/>
      <c r="F568" s="279"/>
    </row>
    <row r="569" spans="2:6">
      <c r="B569" s="279"/>
      <c r="C569" s="279"/>
      <c r="D569" s="279"/>
      <c r="E569" s="279"/>
      <c r="F569" s="279"/>
    </row>
  </sheetData>
  <printOptions horizontalCentered="1"/>
  <pageMargins left="0" right="0" top="1.3779527559055118" bottom="0" header="0" footer="0"/>
  <pageSetup paperSize="9" scale="49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zoomScale="75" zoomScaleNormal="75" workbookViewId="0">
      <selection activeCell="D52" sqref="D52"/>
    </sheetView>
  </sheetViews>
  <sheetFormatPr defaultRowHeight="15"/>
  <cols>
    <col min="1" max="1" width="1.33203125" style="285" customWidth="1"/>
    <col min="2" max="2" width="36.109375" style="285" customWidth="1"/>
    <col min="3" max="4" width="10.6640625" style="285" customWidth="1"/>
    <col min="5" max="5" width="14" style="285" customWidth="1"/>
    <col min="6" max="6" width="11.6640625" style="285" customWidth="1"/>
    <col min="7" max="7" width="12.88671875" style="285" customWidth="1"/>
    <col min="8" max="8" width="10.6640625" style="328" customWidth="1"/>
    <col min="9" max="11" width="10.6640625" style="285" customWidth="1"/>
    <col min="12" max="12" width="12.6640625" style="285" customWidth="1"/>
    <col min="13" max="13" width="10.6640625" style="285" customWidth="1"/>
    <col min="14" max="15" width="12.21875" style="285" customWidth="1"/>
    <col min="16" max="252" width="8.88671875" style="285"/>
    <col min="253" max="253" width="1.33203125" style="285" customWidth="1"/>
    <col min="254" max="254" width="18.44140625" style="285" customWidth="1"/>
    <col min="255" max="257" width="10.6640625" style="285" customWidth="1"/>
    <col min="258" max="258" width="10.77734375" style="285" customWidth="1"/>
    <col min="259" max="266" width="10.6640625" style="285" customWidth="1"/>
    <col min="267" max="267" width="12.21875" style="285" customWidth="1"/>
    <col min="268" max="268" width="8.33203125" style="285" bestFit="1" customWidth="1"/>
    <col min="269" max="269" width="7.5546875" style="285" bestFit="1" customWidth="1"/>
    <col min="270" max="508" width="8.88671875" style="285"/>
    <col min="509" max="509" width="1.33203125" style="285" customWidth="1"/>
    <col min="510" max="510" width="18.44140625" style="285" customWidth="1"/>
    <col min="511" max="513" width="10.6640625" style="285" customWidth="1"/>
    <col min="514" max="514" width="10.77734375" style="285" customWidth="1"/>
    <col min="515" max="522" width="10.6640625" style="285" customWidth="1"/>
    <col min="523" max="523" width="12.21875" style="285" customWidth="1"/>
    <col min="524" max="524" width="8.33203125" style="285" bestFit="1" customWidth="1"/>
    <col min="525" max="525" width="7.5546875" style="285" bestFit="1" customWidth="1"/>
    <col min="526" max="764" width="8.88671875" style="285"/>
    <col min="765" max="765" width="1.33203125" style="285" customWidth="1"/>
    <col min="766" max="766" width="18.44140625" style="285" customWidth="1"/>
    <col min="767" max="769" width="10.6640625" style="285" customWidth="1"/>
    <col min="770" max="770" width="10.77734375" style="285" customWidth="1"/>
    <col min="771" max="778" width="10.6640625" style="285" customWidth="1"/>
    <col min="779" max="779" width="12.21875" style="285" customWidth="1"/>
    <col min="780" max="780" width="8.33203125" style="285" bestFit="1" customWidth="1"/>
    <col min="781" max="781" width="7.5546875" style="285" bestFit="1" customWidth="1"/>
    <col min="782" max="1020" width="8.88671875" style="285"/>
    <col min="1021" max="1021" width="1.33203125" style="285" customWidth="1"/>
    <col min="1022" max="1022" width="18.44140625" style="285" customWidth="1"/>
    <col min="1023" max="1025" width="10.6640625" style="285" customWidth="1"/>
    <col min="1026" max="1026" width="10.77734375" style="285" customWidth="1"/>
    <col min="1027" max="1034" width="10.6640625" style="285" customWidth="1"/>
    <col min="1035" max="1035" width="12.21875" style="285" customWidth="1"/>
    <col min="1036" max="1036" width="8.33203125" style="285" bestFit="1" customWidth="1"/>
    <col min="1037" max="1037" width="7.5546875" style="285" bestFit="1" customWidth="1"/>
    <col min="1038" max="1276" width="8.88671875" style="285"/>
    <col min="1277" max="1277" width="1.33203125" style="285" customWidth="1"/>
    <col min="1278" max="1278" width="18.44140625" style="285" customWidth="1"/>
    <col min="1279" max="1281" width="10.6640625" style="285" customWidth="1"/>
    <col min="1282" max="1282" width="10.77734375" style="285" customWidth="1"/>
    <col min="1283" max="1290" width="10.6640625" style="285" customWidth="1"/>
    <col min="1291" max="1291" width="12.21875" style="285" customWidth="1"/>
    <col min="1292" max="1292" width="8.33203125" style="285" bestFit="1" customWidth="1"/>
    <col min="1293" max="1293" width="7.5546875" style="285" bestFit="1" customWidth="1"/>
    <col min="1294" max="1532" width="8.88671875" style="285"/>
    <col min="1533" max="1533" width="1.33203125" style="285" customWidth="1"/>
    <col min="1534" max="1534" width="18.44140625" style="285" customWidth="1"/>
    <col min="1535" max="1537" width="10.6640625" style="285" customWidth="1"/>
    <col min="1538" max="1538" width="10.77734375" style="285" customWidth="1"/>
    <col min="1539" max="1546" width="10.6640625" style="285" customWidth="1"/>
    <col min="1547" max="1547" width="12.21875" style="285" customWidth="1"/>
    <col min="1548" max="1548" width="8.33203125" style="285" bestFit="1" customWidth="1"/>
    <col min="1549" max="1549" width="7.5546875" style="285" bestFit="1" customWidth="1"/>
    <col min="1550" max="1788" width="8.88671875" style="285"/>
    <col min="1789" max="1789" width="1.33203125" style="285" customWidth="1"/>
    <col min="1790" max="1790" width="18.44140625" style="285" customWidth="1"/>
    <col min="1791" max="1793" width="10.6640625" style="285" customWidth="1"/>
    <col min="1794" max="1794" width="10.77734375" style="285" customWidth="1"/>
    <col min="1795" max="1802" width="10.6640625" style="285" customWidth="1"/>
    <col min="1803" max="1803" width="12.21875" style="285" customWidth="1"/>
    <col min="1804" max="1804" width="8.33203125" style="285" bestFit="1" customWidth="1"/>
    <col min="1805" max="1805" width="7.5546875" style="285" bestFit="1" customWidth="1"/>
    <col min="1806" max="2044" width="8.88671875" style="285"/>
    <col min="2045" max="2045" width="1.33203125" style="285" customWidth="1"/>
    <col min="2046" max="2046" width="18.44140625" style="285" customWidth="1"/>
    <col min="2047" max="2049" width="10.6640625" style="285" customWidth="1"/>
    <col min="2050" max="2050" width="10.77734375" style="285" customWidth="1"/>
    <col min="2051" max="2058" width="10.6640625" style="285" customWidth="1"/>
    <col min="2059" max="2059" width="12.21875" style="285" customWidth="1"/>
    <col min="2060" max="2060" width="8.33203125" style="285" bestFit="1" customWidth="1"/>
    <col min="2061" max="2061" width="7.5546875" style="285" bestFit="1" customWidth="1"/>
    <col min="2062" max="2300" width="8.88671875" style="285"/>
    <col min="2301" max="2301" width="1.33203125" style="285" customWidth="1"/>
    <col min="2302" max="2302" width="18.44140625" style="285" customWidth="1"/>
    <col min="2303" max="2305" width="10.6640625" style="285" customWidth="1"/>
    <col min="2306" max="2306" width="10.77734375" style="285" customWidth="1"/>
    <col min="2307" max="2314" width="10.6640625" style="285" customWidth="1"/>
    <col min="2315" max="2315" width="12.21875" style="285" customWidth="1"/>
    <col min="2316" max="2316" width="8.33203125" style="285" bestFit="1" customWidth="1"/>
    <col min="2317" max="2317" width="7.5546875" style="285" bestFit="1" customWidth="1"/>
    <col min="2318" max="2556" width="8.88671875" style="285"/>
    <col min="2557" max="2557" width="1.33203125" style="285" customWidth="1"/>
    <col min="2558" max="2558" width="18.44140625" style="285" customWidth="1"/>
    <col min="2559" max="2561" width="10.6640625" style="285" customWidth="1"/>
    <col min="2562" max="2562" width="10.77734375" style="285" customWidth="1"/>
    <col min="2563" max="2570" width="10.6640625" style="285" customWidth="1"/>
    <col min="2571" max="2571" width="12.21875" style="285" customWidth="1"/>
    <col min="2572" max="2572" width="8.33203125" style="285" bestFit="1" customWidth="1"/>
    <col min="2573" max="2573" width="7.5546875" style="285" bestFit="1" customWidth="1"/>
    <col min="2574" max="2812" width="8.88671875" style="285"/>
    <col min="2813" max="2813" width="1.33203125" style="285" customWidth="1"/>
    <col min="2814" max="2814" width="18.44140625" style="285" customWidth="1"/>
    <col min="2815" max="2817" width="10.6640625" style="285" customWidth="1"/>
    <col min="2818" max="2818" width="10.77734375" style="285" customWidth="1"/>
    <col min="2819" max="2826" width="10.6640625" style="285" customWidth="1"/>
    <col min="2827" max="2827" width="12.21875" style="285" customWidth="1"/>
    <col min="2828" max="2828" width="8.33203125" style="285" bestFit="1" customWidth="1"/>
    <col min="2829" max="2829" width="7.5546875" style="285" bestFit="1" customWidth="1"/>
    <col min="2830" max="3068" width="8.88671875" style="285"/>
    <col min="3069" max="3069" width="1.33203125" style="285" customWidth="1"/>
    <col min="3070" max="3070" width="18.44140625" style="285" customWidth="1"/>
    <col min="3071" max="3073" width="10.6640625" style="285" customWidth="1"/>
    <col min="3074" max="3074" width="10.77734375" style="285" customWidth="1"/>
    <col min="3075" max="3082" width="10.6640625" style="285" customWidth="1"/>
    <col min="3083" max="3083" width="12.21875" style="285" customWidth="1"/>
    <col min="3084" max="3084" width="8.33203125" style="285" bestFit="1" customWidth="1"/>
    <col min="3085" max="3085" width="7.5546875" style="285" bestFit="1" customWidth="1"/>
    <col min="3086" max="3324" width="8.88671875" style="285"/>
    <col min="3325" max="3325" width="1.33203125" style="285" customWidth="1"/>
    <col min="3326" max="3326" width="18.44140625" style="285" customWidth="1"/>
    <col min="3327" max="3329" width="10.6640625" style="285" customWidth="1"/>
    <col min="3330" max="3330" width="10.77734375" style="285" customWidth="1"/>
    <col min="3331" max="3338" width="10.6640625" style="285" customWidth="1"/>
    <col min="3339" max="3339" width="12.21875" style="285" customWidth="1"/>
    <col min="3340" max="3340" width="8.33203125" style="285" bestFit="1" customWidth="1"/>
    <col min="3341" max="3341" width="7.5546875" style="285" bestFit="1" customWidth="1"/>
    <col min="3342" max="3580" width="8.88671875" style="285"/>
    <col min="3581" max="3581" width="1.33203125" style="285" customWidth="1"/>
    <col min="3582" max="3582" width="18.44140625" style="285" customWidth="1"/>
    <col min="3583" max="3585" width="10.6640625" style="285" customWidth="1"/>
    <col min="3586" max="3586" width="10.77734375" style="285" customWidth="1"/>
    <col min="3587" max="3594" width="10.6640625" style="285" customWidth="1"/>
    <col min="3595" max="3595" width="12.21875" style="285" customWidth="1"/>
    <col min="3596" max="3596" width="8.33203125" style="285" bestFit="1" customWidth="1"/>
    <col min="3597" max="3597" width="7.5546875" style="285" bestFit="1" customWidth="1"/>
    <col min="3598" max="3836" width="8.88671875" style="285"/>
    <col min="3837" max="3837" width="1.33203125" style="285" customWidth="1"/>
    <col min="3838" max="3838" width="18.44140625" style="285" customWidth="1"/>
    <col min="3839" max="3841" width="10.6640625" style="285" customWidth="1"/>
    <col min="3842" max="3842" width="10.77734375" style="285" customWidth="1"/>
    <col min="3843" max="3850" width="10.6640625" style="285" customWidth="1"/>
    <col min="3851" max="3851" width="12.21875" style="285" customWidth="1"/>
    <col min="3852" max="3852" width="8.33203125" style="285" bestFit="1" customWidth="1"/>
    <col min="3853" max="3853" width="7.5546875" style="285" bestFit="1" customWidth="1"/>
    <col min="3854" max="4092" width="8.88671875" style="285"/>
    <col min="4093" max="4093" width="1.33203125" style="285" customWidth="1"/>
    <col min="4094" max="4094" width="18.44140625" style="285" customWidth="1"/>
    <col min="4095" max="4097" width="10.6640625" style="285" customWidth="1"/>
    <col min="4098" max="4098" width="10.77734375" style="285" customWidth="1"/>
    <col min="4099" max="4106" width="10.6640625" style="285" customWidth="1"/>
    <col min="4107" max="4107" width="12.21875" style="285" customWidth="1"/>
    <col min="4108" max="4108" width="8.33203125" style="285" bestFit="1" customWidth="1"/>
    <col min="4109" max="4109" width="7.5546875" style="285" bestFit="1" customWidth="1"/>
    <col min="4110" max="4348" width="8.88671875" style="285"/>
    <col min="4349" max="4349" width="1.33203125" style="285" customWidth="1"/>
    <col min="4350" max="4350" width="18.44140625" style="285" customWidth="1"/>
    <col min="4351" max="4353" width="10.6640625" style="285" customWidth="1"/>
    <col min="4354" max="4354" width="10.77734375" style="285" customWidth="1"/>
    <col min="4355" max="4362" width="10.6640625" style="285" customWidth="1"/>
    <col min="4363" max="4363" width="12.21875" style="285" customWidth="1"/>
    <col min="4364" max="4364" width="8.33203125" style="285" bestFit="1" customWidth="1"/>
    <col min="4365" max="4365" width="7.5546875" style="285" bestFit="1" customWidth="1"/>
    <col min="4366" max="4604" width="8.88671875" style="285"/>
    <col min="4605" max="4605" width="1.33203125" style="285" customWidth="1"/>
    <col min="4606" max="4606" width="18.44140625" style="285" customWidth="1"/>
    <col min="4607" max="4609" width="10.6640625" style="285" customWidth="1"/>
    <col min="4610" max="4610" width="10.77734375" style="285" customWidth="1"/>
    <col min="4611" max="4618" width="10.6640625" style="285" customWidth="1"/>
    <col min="4619" max="4619" width="12.21875" style="285" customWidth="1"/>
    <col min="4620" max="4620" width="8.33203125" style="285" bestFit="1" customWidth="1"/>
    <col min="4621" max="4621" width="7.5546875" style="285" bestFit="1" customWidth="1"/>
    <col min="4622" max="4860" width="8.88671875" style="285"/>
    <col min="4861" max="4861" width="1.33203125" style="285" customWidth="1"/>
    <col min="4862" max="4862" width="18.44140625" style="285" customWidth="1"/>
    <col min="4863" max="4865" width="10.6640625" style="285" customWidth="1"/>
    <col min="4866" max="4866" width="10.77734375" style="285" customWidth="1"/>
    <col min="4867" max="4874" width="10.6640625" style="285" customWidth="1"/>
    <col min="4875" max="4875" width="12.21875" style="285" customWidth="1"/>
    <col min="4876" max="4876" width="8.33203125" style="285" bestFit="1" customWidth="1"/>
    <col min="4877" max="4877" width="7.5546875" style="285" bestFit="1" customWidth="1"/>
    <col min="4878" max="5116" width="8.88671875" style="285"/>
    <col min="5117" max="5117" width="1.33203125" style="285" customWidth="1"/>
    <col min="5118" max="5118" width="18.44140625" style="285" customWidth="1"/>
    <col min="5119" max="5121" width="10.6640625" style="285" customWidth="1"/>
    <col min="5122" max="5122" width="10.77734375" style="285" customWidth="1"/>
    <col min="5123" max="5130" width="10.6640625" style="285" customWidth="1"/>
    <col min="5131" max="5131" width="12.21875" style="285" customWidth="1"/>
    <col min="5132" max="5132" width="8.33203125" style="285" bestFit="1" customWidth="1"/>
    <col min="5133" max="5133" width="7.5546875" style="285" bestFit="1" customWidth="1"/>
    <col min="5134" max="5372" width="8.88671875" style="285"/>
    <col min="5373" max="5373" width="1.33203125" style="285" customWidth="1"/>
    <col min="5374" max="5374" width="18.44140625" style="285" customWidth="1"/>
    <col min="5375" max="5377" width="10.6640625" style="285" customWidth="1"/>
    <col min="5378" max="5378" width="10.77734375" style="285" customWidth="1"/>
    <col min="5379" max="5386" width="10.6640625" style="285" customWidth="1"/>
    <col min="5387" max="5387" width="12.21875" style="285" customWidth="1"/>
    <col min="5388" max="5388" width="8.33203125" style="285" bestFit="1" customWidth="1"/>
    <col min="5389" max="5389" width="7.5546875" style="285" bestFit="1" customWidth="1"/>
    <col min="5390" max="5628" width="8.88671875" style="285"/>
    <col min="5629" max="5629" width="1.33203125" style="285" customWidth="1"/>
    <col min="5630" max="5630" width="18.44140625" style="285" customWidth="1"/>
    <col min="5631" max="5633" width="10.6640625" style="285" customWidth="1"/>
    <col min="5634" max="5634" width="10.77734375" style="285" customWidth="1"/>
    <col min="5635" max="5642" width="10.6640625" style="285" customWidth="1"/>
    <col min="5643" max="5643" width="12.21875" style="285" customWidth="1"/>
    <col min="5644" max="5644" width="8.33203125" style="285" bestFit="1" customWidth="1"/>
    <col min="5645" max="5645" width="7.5546875" style="285" bestFit="1" customWidth="1"/>
    <col min="5646" max="5884" width="8.88671875" style="285"/>
    <col min="5885" max="5885" width="1.33203125" style="285" customWidth="1"/>
    <col min="5886" max="5886" width="18.44140625" style="285" customWidth="1"/>
    <col min="5887" max="5889" width="10.6640625" style="285" customWidth="1"/>
    <col min="5890" max="5890" width="10.77734375" style="285" customWidth="1"/>
    <col min="5891" max="5898" width="10.6640625" style="285" customWidth="1"/>
    <col min="5899" max="5899" width="12.21875" style="285" customWidth="1"/>
    <col min="5900" max="5900" width="8.33203125" style="285" bestFit="1" customWidth="1"/>
    <col min="5901" max="5901" width="7.5546875" style="285" bestFit="1" customWidth="1"/>
    <col min="5902" max="6140" width="8.88671875" style="285"/>
    <col min="6141" max="6141" width="1.33203125" style="285" customWidth="1"/>
    <col min="6142" max="6142" width="18.44140625" style="285" customWidth="1"/>
    <col min="6143" max="6145" width="10.6640625" style="285" customWidth="1"/>
    <col min="6146" max="6146" width="10.77734375" style="285" customWidth="1"/>
    <col min="6147" max="6154" width="10.6640625" style="285" customWidth="1"/>
    <col min="6155" max="6155" width="12.21875" style="285" customWidth="1"/>
    <col min="6156" max="6156" width="8.33203125" style="285" bestFit="1" customWidth="1"/>
    <col min="6157" max="6157" width="7.5546875" style="285" bestFit="1" customWidth="1"/>
    <col min="6158" max="6396" width="8.88671875" style="285"/>
    <col min="6397" max="6397" width="1.33203125" style="285" customWidth="1"/>
    <col min="6398" max="6398" width="18.44140625" style="285" customWidth="1"/>
    <col min="6399" max="6401" width="10.6640625" style="285" customWidth="1"/>
    <col min="6402" max="6402" width="10.77734375" style="285" customWidth="1"/>
    <col min="6403" max="6410" width="10.6640625" style="285" customWidth="1"/>
    <col min="6411" max="6411" width="12.21875" style="285" customWidth="1"/>
    <col min="6412" max="6412" width="8.33203125" style="285" bestFit="1" customWidth="1"/>
    <col min="6413" max="6413" width="7.5546875" style="285" bestFit="1" customWidth="1"/>
    <col min="6414" max="6652" width="8.88671875" style="285"/>
    <col min="6653" max="6653" width="1.33203125" style="285" customWidth="1"/>
    <col min="6654" max="6654" width="18.44140625" style="285" customWidth="1"/>
    <col min="6655" max="6657" width="10.6640625" style="285" customWidth="1"/>
    <col min="6658" max="6658" width="10.77734375" style="285" customWidth="1"/>
    <col min="6659" max="6666" width="10.6640625" style="285" customWidth="1"/>
    <col min="6667" max="6667" width="12.21875" style="285" customWidth="1"/>
    <col min="6668" max="6668" width="8.33203125" style="285" bestFit="1" customWidth="1"/>
    <col min="6669" max="6669" width="7.5546875" style="285" bestFit="1" customWidth="1"/>
    <col min="6670" max="6908" width="8.88671875" style="285"/>
    <col min="6909" max="6909" width="1.33203125" style="285" customWidth="1"/>
    <col min="6910" max="6910" width="18.44140625" style="285" customWidth="1"/>
    <col min="6911" max="6913" width="10.6640625" style="285" customWidth="1"/>
    <col min="6914" max="6914" width="10.77734375" style="285" customWidth="1"/>
    <col min="6915" max="6922" width="10.6640625" style="285" customWidth="1"/>
    <col min="6923" max="6923" width="12.21875" style="285" customWidth="1"/>
    <col min="6924" max="6924" width="8.33203125" style="285" bestFit="1" customWidth="1"/>
    <col min="6925" max="6925" width="7.5546875" style="285" bestFit="1" customWidth="1"/>
    <col min="6926" max="7164" width="8.88671875" style="285"/>
    <col min="7165" max="7165" width="1.33203125" style="285" customWidth="1"/>
    <col min="7166" max="7166" width="18.44140625" style="285" customWidth="1"/>
    <col min="7167" max="7169" width="10.6640625" style="285" customWidth="1"/>
    <col min="7170" max="7170" width="10.77734375" style="285" customWidth="1"/>
    <col min="7171" max="7178" width="10.6640625" style="285" customWidth="1"/>
    <col min="7179" max="7179" width="12.21875" style="285" customWidth="1"/>
    <col min="7180" max="7180" width="8.33203125" style="285" bestFit="1" customWidth="1"/>
    <col min="7181" max="7181" width="7.5546875" style="285" bestFit="1" customWidth="1"/>
    <col min="7182" max="7420" width="8.88671875" style="285"/>
    <col min="7421" max="7421" width="1.33203125" style="285" customWidth="1"/>
    <col min="7422" max="7422" width="18.44140625" style="285" customWidth="1"/>
    <col min="7423" max="7425" width="10.6640625" style="285" customWidth="1"/>
    <col min="7426" max="7426" width="10.77734375" style="285" customWidth="1"/>
    <col min="7427" max="7434" width="10.6640625" style="285" customWidth="1"/>
    <col min="7435" max="7435" width="12.21875" style="285" customWidth="1"/>
    <col min="7436" max="7436" width="8.33203125" style="285" bestFit="1" customWidth="1"/>
    <col min="7437" max="7437" width="7.5546875" style="285" bestFit="1" customWidth="1"/>
    <col min="7438" max="7676" width="8.88671875" style="285"/>
    <col min="7677" max="7677" width="1.33203125" style="285" customWidth="1"/>
    <col min="7678" max="7678" width="18.44140625" style="285" customWidth="1"/>
    <col min="7679" max="7681" width="10.6640625" style="285" customWidth="1"/>
    <col min="7682" max="7682" width="10.77734375" style="285" customWidth="1"/>
    <col min="7683" max="7690" width="10.6640625" style="285" customWidth="1"/>
    <col min="7691" max="7691" width="12.21875" style="285" customWidth="1"/>
    <col min="7692" max="7692" width="8.33203125" style="285" bestFit="1" customWidth="1"/>
    <col min="7693" max="7693" width="7.5546875" style="285" bestFit="1" customWidth="1"/>
    <col min="7694" max="7932" width="8.88671875" style="285"/>
    <col min="7933" max="7933" width="1.33203125" style="285" customWidth="1"/>
    <col min="7934" max="7934" width="18.44140625" style="285" customWidth="1"/>
    <col min="7935" max="7937" width="10.6640625" style="285" customWidth="1"/>
    <col min="7938" max="7938" width="10.77734375" style="285" customWidth="1"/>
    <col min="7939" max="7946" width="10.6640625" style="285" customWidth="1"/>
    <col min="7947" max="7947" width="12.21875" style="285" customWidth="1"/>
    <col min="7948" max="7948" width="8.33203125" style="285" bestFit="1" customWidth="1"/>
    <col min="7949" max="7949" width="7.5546875" style="285" bestFit="1" customWidth="1"/>
    <col min="7950" max="8188" width="8.88671875" style="285"/>
    <col min="8189" max="8189" width="1.33203125" style="285" customWidth="1"/>
    <col min="8190" max="8190" width="18.44140625" style="285" customWidth="1"/>
    <col min="8191" max="8193" width="10.6640625" style="285" customWidth="1"/>
    <col min="8194" max="8194" width="10.77734375" style="285" customWidth="1"/>
    <col min="8195" max="8202" width="10.6640625" style="285" customWidth="1"/>
    <col min="8203" max="8203" width="12.21875" style="285" customWidth="1"/>
    <col min="8204" max="8204" width="8.33203125" style="285" bestFit="1" customWidth="1"/>
    <col min="8205" max="8205" width="7.5546875" style="285" bestFit="1" customWidth="1"/>
    <col min="8206" max="8444" width="8.88671875" style="285"/>
    <col min="8445" max="8445" width="1.33203125" style="285" customWidth="1"/>
    <col min="8446" max="8446" width="18.44140625" style="285" customWidth="1"/>
    <col min="8447" max="8449" width="10.6640625" style="285" customWidth="1"/>
    <col min="8450" max="8450" width="10.77734375" style="285" customWidth="1"/>
    <col min="8451" max="8458" width="10.6640625" style="285" customWidth="1"/>
    <col min="8459" max="8459" width="12.21875" style="285" customWidth="1"/>
    <col min="8460" max="8460" width="8.33203125" style="285" bestFit="1" customWidth="1"/>
    <col min="8461" max="8461" width="7.5546875" style="285" bestFit="1" customWidth="1"/>
    <col min="8462" max="8700" width="8.88671875" style="285"/>
    <col min="8701" max="8701" width="1.33203125" style="285" customWidth="1"/>
    <col min="8702" max="8702" width="18.44140625" style="285" customWidth="1"/>
    <col min="8703" max="8705" width="10.6640625" style="285" customWidth="1"/>
    <col min="8706" max="8706" width="10.77734375" style="285" customWidth="1"/>
    <col min="8707" max="8714" width="10.6640625" style="285" customWidth="1"/>
    <col min="8715" max="8715" width="12.21875" style="285" customWidth="1"/>
    <col min="8716" max="8716" width="8.33203125" style="285" bestFit="1" customWidth="1"/>
    <col min="8717" max="8717" width="7.5546875" style="285" bestFit="1" customWidth="1"/>
    <col min="8718" max="8956" width="8.88671875" style="285"/>
    <col min="8957" max="8957" width="1.33203125" style="285" customWidth="1"/>
    <col min="8958" max="8958" width="18.44140625" style="285" customWidth="1"/>
    <col min="8959" max="8961" width="10.6640625" style="285" customWidth="1"/>
    <col min="8962" max="8962" width="10.77734375" style="285" customWidth="1"/>
    <col min="8963" max="8970" width="10.6640625" style="285" customWidth="1"/>
    <col min="8971" max="8971" width="12.21875" style="285" customWidth="1"/>
    <col min="8972" max="8972" width="8.33203125" style="285" bestFit="1" customWidth="1"/>
    <col min="8973" max="8973" width="7.5546875" style="285" bestFit="1" customWidth="1"/>
    <col min="8974" max="9212" width="8.88671875" style="285"/>
    <col min="9213" max="9213" width="1.33203125" style="285" customWidth="1"/>
    <col min="9214" max="9214" width="18.44140625" style="285" customWidth="1"/>
    <col min="9215" max="9217" width="10.6640625" style="285" customWidth="1"/>
    <col min="9218" max="9218" width="10.77734375" style="285" customWidth="1"/>
    <col min="9219" max="9226" width="10.6640625" style="285" customWidth="1"/>
    <col min="9227" max="9227" width="12.21875" style="285" customWidth="1"/>
    <col min="9228" max="9228" width="8.33203125" style="285" bestFit="1" customWidth="1"/>
    <col min="9229" max="9229" width="7.5546875" style="285" bestFit="1" customWidth="1"/>
    <col min="9230" max="9468" width="8.88671875" style="285"/>
    <col min="9469" max="9469" width="1.33203125" style="285" customWidth="1"/>
    <col min="9470" max="9470" width="18.44140625" style="285" customWidth="1"/>
    <col min="9471" max="9473" width="10.6640625" style="285" customWidth="1"/>
    <col min="9474" max="9474" width="10.77734375" style="285" customWidth="1"/>
    <col min="9475" max="9482" width="10.6640625" style="285" customWidth="1"/>
    <col min="9483" max="9483" width="12.21875" style="285" customWidth="1"/>
    <col min="9484" max="9484" width="8.33203125" style="285" bestFit="1" customWidth="1"/>
    <col min="9485" max="9485" width="7.5546875" style="285" bestFit="1" customWidth="1"/>
    <col min="9486" max="9724" width="8.88671875" style="285"/>
    <col min="9725" max="9725" width="1.33203125" style="285" customWidth="1"/>
    <col min="9726" max="9726" width="18.44140625" style="285" customWidth="1"/>
    <col min="9727" max="9729" width="10.6640625" style="285" customWidth="1"/>
    <col min="9730" max="9730" width="10.77734375" style="285" customWidth="1"/>
    <col min="9731" max="9738" width="10.6640625" style="285" customWidth="1"/>
    <col min="9739" max="9739" width="12.21875" style="285" customWidth="1"/>
    <col min="9740" max="9740" width="8.33203125" style="285" bestFit="1" customWidth="1"/>
    <col min="9741" max="9741" width="7.5546875" style="285" bestFit="1" customWidth="1"/>
    <col min="9742" max="9980" width="8.88671875" style="285"/>
    <col min="9981" max="9981" width="1.33203125" style="285" customWidth="1"/>
    <col min="9982" max="9982" width="18.44140625" style="285" customWidth="1"/>
    <col min="9983" max="9985" width="10.6640625" style="285" customWidth="1"/>
    <col min="9986" max="9986" width="10.77734375" style="285" customWidth="1"/>
    <col min="9987" max="9994" width="10.6640625" style="285" customWidth="1"/>
    <col min="9995" max="9995" width="12.21875" style="285" customWidth="1"/>
    <col min="9996" max="9996" width="8.33203125" style="285" bestFit="1" customWidth="1"/>
    <col min="9997" max="9997" width="7.5546875" style="285" bestFit="1" customWidth="1"/>
    <col min="9998" max="10236" width="8.88671875" style="285"/>
    <col min="10237" max="10237" width="1.33203125" style="285" customWidth="1"/>
    <col min="10238" max="10238" width="18.44140625" style="285" customWidth="1"/>
    <col min="10239" max="10241" width="10.6640625" style="285" customWidth="1"/>
    <col min="10242" max="10242" width="10.77734375" style="285" customWidth="1"/>
    <col min="10243" max="10250" width="10.6640625" style="285" customWidth="1"/>
    <col min="10251" max="10251" width="12.21875" style="285" customWidth="1"/>
    <col min="10252" max="10252" width="8.33203125" style="285" bestFit="1" customWidth="1"/>
    <col min="10253" max="10253" width="7.5546875" style="285" bestFit="1" customWidth="1"/>
    <col min="10254" max="10492" width="8.88671875" style="285"/>
    <col min="10493" max="10493" width="1.33203125" style="285" customWidth="1"/>
    <col min="10494" max="10494" width="18.44140625" style="285" customWidth="1"/>
    <col min="10495" max="10497" width="10.6640625" style="285" customWidth="1"/>
    <col min="10498" max="10498" width="10.77734375" style="285" customWidth="1"/>
    <col min="10499" max="10506" width="10.6640625" style="285" customWidth="1"/>
    <col min="10507" max="10507" width="12.21875" style="285" customWidth="1"/>
    <col min="10508" max="10508" width="8.33203125" style="285" bestFit="1" customWidth="1"/>
    <col min="10509" max="10509" width="7.5546875" style="285" bestFit="1" customWidth="1"/>
    <col min="10510" max="10748" width="8.88671875" style="285"/>
    <col min="10749" max="10749" width="1.33203125" style="285" customWidth="1"/>
    <col min="10750" max="10750" width="18.44140625" style="285" customWidth="1"/>
    <col min="10751" max="10753" width="10.6640625" style="285" customWidth="1"/>
    <col min="10754" max="10754" width="10.77734375" style="285" customWidth="1"/>
    <col min="10755" max="10762" width="10.6640625" style="285" customWidth="1"/>
    <col min="10763" max="10763" width="12.21875" style="285" customWidth="1"/>
    <col min="10764" max="10764" width="8.33203125" style="285" bestFit="1" customWidth="1"/>
    <col min="10765" max="10765" width="7.5546875" style="285" bestFit="1" customWidth="1"/>
    <col min="10766" max="11004" width="8.88671875" style="285"/>
    <col min="11005" max="11005" width="1.33203125" style="285" customWidth="1"/>
    <col min="11006" max="11006" width="18.44140625" style="285" customWidth="1"/>
    <col min="11007" max="11009" width="10.6640625" style="285" customWidth="1"/>
    <col min="11010" max="11010" width="10.77734375" style="285" customWidth="1"/>
    <col min="11011" max="11018" width="10.6640625" style="285" customWidth="1"/>
    <col min="11019" max="11019" width="12.21875" style="285" customWidth="1"/>
    <col min="11020" max="11020" width="8.33203125" style="285" bestFit="1" customWidth="1"/>
    <col min="11021" max="11021" width="7.5546875" style="285" bestFit="1" customWidth="1"/>
    <col min="11022" max="11260" width="8.88671875" style="285"/>
    <col min="11261" max="11261" width="1.33203125" style="285" customWidth="1"/>
    <col min="11262" max="11262" width="18.44140625" style="285" customWidth="1"/>
    <col min="11263" max="11265" width="10.6640625" style="285" customWidth="1"/>
    <col min="11266" max="11266" width="10.77734375" style="285" customWidth="1"/>
    <col min="11267" max="11274" width="10.6640625" style="285" customWidth="1"/>
    <col min="11275" max="11275" width="12.21875" style="285" customWidth="1"/>
    <col min="11276" max="11276" width="8.33203125" style="285" bestFit="1" customWidth="1"/>
    <col min="11277" max="11277" width="7.5546875" style="285" bestFit="1" customWidth="1"/>
    <col min="11278" max="11516" width="8.88671875" style="285"/>
    <col min="11517" max="11517" width="1.33203125" style="285" customWidth="1"/>
    <col min="11518" max="11518" width="18.44140625" style="285" customWidth="1"/>
    <col min="11519" max="11521" width="10.6640625" style="285" customWidth="1"/>
    <col min="11522" max="11522" width="10.77734375" style="285" customWidth="1"/>
    <col min="11523" max="11530" width="10.6640625" style="285" customWidth="1"/>
    <col min="11531" max="11531" width="12.21875" style="285" customWidth="1"/>
    <col min="11532" max="11532" width="8.33203125" style="285" bestFit="1" customWidth="1"/>
    <col min="11533" max="11533" width="7.5546875" style="285" bestFit="1" customWidth="1"/>
    <col min="11534" max="11772" width="8.88671875" style="285"/>
    <col min="11773" max="11773" width="1.33203125" style="285" customWidth="1"/>
    <col min="11774" max="11774" width="18.44140625" style="285" customWidth="1"/>
    <col min="11775" max="11777" width="10.6640625" style="285" customWidth="1"/>
    <col min="11778" max="11778" width="10.77734375" style="285" customWidth="1"/>
    <col min="11779" max="11786" width="10.6640625" style="285" customWidth="1"/>
    <col min="11787" max="11787" width="12.21875" style="285" customWidth="1"/>
    <col min="11788" max="11788" width="8.33203125" style="285" bestFit="1" customWidth="1"/>
    <col min="11789" max="11789" width="7.5546875" style="285" bestFit="1" customWidth="1"/>
    <col min="11790" max="12028" width="8.88671875" style="285"/>
    <col min="12029" max="12029" width="1.33203125" style="285" customWidth="1"/>
    <col min="12030" max="12030" width="18.44140625" style="285" customWidth="1"/>
    <col min="12031" max="12033" width="10.6640625" style="285" customWidth="1"/>
    <col min="12034" max="12034" width="10.77734375" style="285" customWidth="1"/>
    <col min="12035" max="12042" width="10.6640625" style="285" customWidth="1"/>
    <col min="12043" max="12043" width="12.21875" style="285" customWidth="1"/>
    <col min="12044" max="12044" width="8.33203125" style="285" bestFit="1" customWidth="1"/>
    <col min="12045" max="12045" width="7.5546875" style="285" bestFit="1" customWidth="1"/>
    <col min="12046" max="12284" width="8.88671875" style="285"/>
    <col min="12285" max="12285" width="1.33203125" style="285" customWidth="1"/>
    <col min="12286" max="12286" width="18.44140625" style="285" customWidth="1"/>
    <col min="12287" max="12289" width="10.6640625" style="285" customWidth="1"/>
    <col min="12290" max="12290" width="10.77734375" style="285" customWidth="1"/>
    <col min="12291" max="12298" width="10.6640625" style="285" customWidth="1"/>
    <col min="12299" max="12299" width="12.21875" style="285" customWidth="1"/>
    <col min="12300" max="12300" width="8.33203125" style="285" bestFit="1" customWidth="1"/>
    <col min="12301" max="12301" width="7.5546875" style="285" bestFit="1" customWidth="1"/>
    <col min="12302" max="12540" width="8.88671875" style="285"/>
    <col min="12541" max="12541" width="1.33203125" style="285" customWidth="1"/>
    <col min="12542" max="12542" width="18.44140625" style="285" customWidth="1"/>
    <col min="12543" max="12545" width="10.6640625" style="285" customWidth="1"/>
    <col min="12546" max="12546" width="10.77734375" style="285" customWidth="1"/>
    <col min="12547" max="12554" width="10.6640625" style="285" customWidth="1"/>
    <col min="12555" max="12555" width="12.21875" style="285" customWidth="1"/>
    <col min="12556" max="12556" width="8.33203125" style="285" bestFit="1" customWidth="1"/>
    <col min="12557" max="12557" width="7.5546875" style="285" bestFit="1" customWidth="1"/>
    <col min="12558" max="12796" width="8.88671875" style="285"/>
    <col min="12797" max="12797" width="1.33203125" style="285" customWidth="1"/>
    <col min="12798" max="12798" width="18.44140625" style="285" customWidth="1"/>
    <col min="12799" max="12801" width="10.6640625" style="285" customWidth="1"/>
    <col min="12802" max="12802" width="10.77734375" style="285" customWidth="1"/>
    <col min="12803" max="12810" width="10.6640625" style="285" customWidth="1"/>
    <col min="12811" max="12811" width="12.21875" style="285" customWidth="1"/>
    <col min="12812" max="12812" width="8.33203125" style="285" bestFit="1" customWidth="1"/>
    <col min="12813" max="12813" width="7.5546875" style="285" bestFit="1" customWidth="1"/>
    <col min="12814" max="13052" width="8.88671875" style="285"/>
    <col min="13053" max="13053" width="1.33203125" style="285" customWidth="1"/>
    <col min="13054" max="13054" width="18.44140625" style="285" customWidth="1"/>
    <col min="13055" max="13057" width="10.6640625" style="285" customWidth="1"/>
    <col min="13058" max="13058" width="10.77734375" style="285" customWidth="1"/>
    <col min="13059" max="13066" width="10.6640625" style="285" customWidth="1"/>
    <col min="13067" max="13067" width="12.21875" style="285" customWidth="1"/>
    <col min="13068" max="13068" width="8.33203125" style="285" bestFit="1" customWidth="1"/>
    <col min="13069" max="13069" width="7.5546875" style="285" bestFit="1" customWidth="1"/>
    <col min="13070" max="13308" width="8.88671875" style="285"/>
    <col min="13309" max="13309" width="1.33203125" style="285" customWidth="1"/>
    <col min="13310" max="13310" width="18.44140625" style="285" customWidth="1"/>
    <col min="13311" max="13313" width="10.6640625" style="285" customWidth="1"/>
    <col min="13314" max="13314" width="10.77734375" style="285" customWidth="1"/>
    <col min="13315" max="13322" width="10.6640625" style="285" customWidth="1"/>
    <col min="13323" max="13323" width="12.21875" style="285" customWidth="1"/>
    <col min="13324" max="13324" width="8.33203125" style="285" bestFit="1" customWidth="1"/>
    <col min="13325" max="13325" width="7.5546875" style="285" bestFit="1" customWidth="1"/>
    <col min="13326" max="13564" width="8.88671875" style="285"/>
    <col min="13565" max="13565" width="1.33203125" style="285" customWidth="1"/>
    <col min="13566" max="13566" width="18.44140625" style="285" customWidth="1"/>
    <col min="13567" max="13569" width="10.6640625" style="285" customWidth="1"/>
    <col min="13570" max="13570" width="10.77734375" style="285" customWidth="1"/>
    <col min="13571" max="13578" width="10.6640625" style="285" customWidth="1"/>
    <col min="13579" max="13579" width="12.21875" style="285" customWidth="1"/>
    <col min="13580" max="13580" width="8.33203125" style="285" bestFit="1" customWidth="1"/>
    <col min="13581" max="13581" width="7.5546875" style="285" bestFit="1" customWidth="1"/>
    <col min="13582" max="13820" width="8.88671875" style="285"/>
    <col min="13821" max="13821" width="1.33203125" style="285" customWidth="1"/>
    <col min="13822" max="13822" width="18.44140625" style="285" customWidth="1"/>
    <col min="13823" max="13825" width="10.6640625" style="285" customWidth="1"/>
    <col min="13826" max="13826" width="10.77734375" style="285" customWidth="1"/>
    <col min="13827" max="13834" width="10.6640625" style="285" customWidth="1"/>
    <col min="13835" max="13835" width="12.21875" style="285" customWidth="1"/>
    <col min="13836" max="13836" width="8.33203125" style="285" bestFit="1" customWidth="1"/>
    <col min="13837" max="13837" width="7.5546875" style="285" bestFit="1" customWidth="1"/>
    <col min="13838" max="14076" width="8.88671875" style="285"/>
    <col min="14077" max="14077" width="1.33203125" style="285" customWidth="1"/>
    <col min="14078" max="14078" width="18.44140625" style="285" customWidth="1"/>
    <col min="14079" max="14081" width="10.6640625" style="285" customWidth="1"/>
    <col min="14082" max="14082" width="10.77734375" style="285" customWidth="1"/>
    <col min="14083" max="14090" width="10.6640625" style="285" customWidth="1"/>
    <col min="14091" max="14091" width="12.21875" style="285" customWidth="1"/>
    <col min="14092" max="14092" width="8.33203125" style="285" bestFit="1" customWidth="1"/>
    <col min="14093" max="14093" width="7.5546875" style="285" bestFit="1" customWidth="1"/>
    <col min="14094" max="14332" width="8.88671875" style="285"/>
    <col min="14333" max="14333" width="1.33203125" style="285" customWidth="1"/>
    <col min="14334" max="14334" width="18.44140625" style="285" customWidth="1"/>
    <col min="14335" max="14337" width="10.6640625" style="285" customWidth="1"/>
    <col min="14338" max="14338" width="10.77734375" style="285" customWidth="1"/>
    <col min="14339" max="14346" width="10.6640625" style="285" customWidth="1"/>
    <col min="14347" max="14347" width="12.21875" style="285" customWidth="1"/>
    <col min="14348" max="14348" width="8.33203125" style="285" bestFit="1" customWidth="1"/>
    <col min="14349" max="14349" width="7.5546875" style="285" bestFit="1" customWidth="1"/>
    <col min="14350" max="14588" width="8.88671875" style="285"/>
    <col min="14589" max="14589" width="1.33203125" style="285" customWidth="1"/>
    <col min="14590" max="14590" width="18.44140625" style="285" customWidth="1"/>
    <col min="14591" max="14593" width="10.6640625" style="285" customWidth="1"/>
    <col min="14594" max="14594" width="10.77734375" style="285" customWidth="1"/>
    <col min="14595" max="14602" width="10.6640625" style="285" customWidth="1"/>
    <col min="14603" max="14603" width="12.21875" style="285" customWidth="1"/>
    <col min="14604" max="14604" width="8.33203125" style="285" bestFit="1" customWidth="1"/>
    <col min="14605" max="14605" width="7.5546875" style="285" bestFit="1" customWidth="1"/>
    <col min="14606" max="14844" width="8.88671875" style="285"/>
    <col min="14845" max="14845" width="1.33203125" style="285" customWidth="1"/>
    <col min="14846" max="14846" width="18.44140625" style="285" customWidth="1"/>
    <col min="14847" max="14849" width="10.6640625" style="285" customWidth="1"/>
    <col min="14850" max="14850" width="10.77734375" style="285" customWidth="1"/>
    <col min="14851" max="14858" width="10.6640625" style="285" customWidth="1"/>
    <col min="14859" max="14859" width="12.21875" style="285" customWidth="1"/>
    <col min="14860" max="14860" width="8.33203125" style="285" bestFit="1" customWidth="1"/>
    <col min="14861" max="14861" width="7.5546875" style="285" bestFit="1" customWidth="1"/>
    <col min="14862" max="15100" width="8.88671875" style="285"/>
    <col min="15101" max="15101" width="1.33203125" style="285" customWidth="1"/>
    <col min="15102" max="15102" width="18.44140625" style="285" customWidth="1"/>
    <col min="15103" max="15105" width="10.6640625" style="285" customWidth="1"/>
    <col min="15106" max="15106" width="10.77734375" style="285" customWidth="1"/>
    <col min="15107" max="15114" width="10.6640625" style="285" customWidth="1"/>
    <col min="15115" max="15115" width="12.21875" style="285" customWidth="1"/>
    <col min="15116" max="15116" width="8.33203125" style="285" bestFit="1" customWidth="1"/>
    <col min="15117" max="15117" width="7.5546875" style="285" bestFit="1" customWidth="1"/>
    <col min="15118" max="15356" width="8.88671875" style="285"/>
    <col min="15357" max="15357" width="1.33203125" style="285" customWidth="1"/>
    <col min="15358" max="15358" width="18.44140625" style="285" customWidth="1"/>
    <col min="15359" max="15361" width="10.6640625" style="285" customWidth="1"/>
    <col min="15362" max="15362" width="10.77734375" style="285" customWidth="1"/>
    <col min="15363" max="15370" width="10.6640625" style="285" customWidth="1"/>
    <col min="15371" max="15371" width="12.21875" style="285" customWidth="1"/>
    <col min="15372" max="15372" width="8.33203125" style="285" bestFit="1" customWidth="1"/>
    <col min="15373" max="15373" width="7.5546875" style="285" bestFit="1" customWidth="1"/>
    <col min="15374" max="15612" width="8.88671875" style="285"/>
    <col min="15613" max="15613" width="1.33203125" style="285" customWidth="1"/>
    <col min="15614" max="15614" width="18.44140625" style="285" customWidth="1"/>
    <col min="15615" max="15617" width="10.6640625" style="285" customWidth="1"/>
    <col min="15618" max="15618" width="10.77734375" style="285" customWidth="1"/>
    <col min="15619" max="15626" width="10.6640625" style="285" customWidth="1"/>
    <col min="15627" max="15627" width="12.21875" style="285" customWidth="1"/>
    <col min="15628" max="15628" width="8.33203125" style="285" bestFit="1" customWidth="1"/>
    <col min="15629" max="15629" width="7.5546875" style="285" bestFit="1" customWidth="1"/>
    <col min="15630" max="15868" width="8.88671875" style="285"/>
    <col min="15869" max="15869" width="1.33203125" style="285" customWidth="1"/>
    <col min="15870" max="15870" width="18.44140625" style="285" customWidth="1"/>
    <col min="15871" max="15873" width="10.6640625" style="285" customWidth="1"/>
    <col min="15874" max="15874" width="10.77734375" style="285" customWidth="1"/>
    <col min="15875" max="15882" width="10.6640625" style="285" customWidth="1"/>
    <col min="15883" max="15883" width="12.21875" style="285" customWidth="1"/>
    <col min="15884" max="15884" width="8.33203125" style="285" bestFit="1" customWidth="1"/>
    <col min="15885" max="15885" width="7.5546875" style="285" bestFit="1" customWidth="1"/>
    <col min="15886" max="16124" width="8.88671875" style="285"/>
    <col min="16125" max="16125" width="1.33203125" style="285" customWidth="1"/>
    <col min="16126" max="16126" width="18.44140625" style="285" customWidth="1"/>
    <col min="16127" max="16129" width="10.6640625" style="285" customWidth="1"/>
    <col min="16130" max="16130" width="10.77734375" style="285" customWidth="1"/>
    <col min="16131" max="16138" width="10.6640625" style="285" customWidth="1"/>
    <col min="16139" max="16139" width="12.21875" style="285" customWidth="1"/>
    <col min="16140" max="16140" width="8.33203125" style="285" bestFit="1" customWidth="1"/>
    <col min="16141" max="16141" width="7.5546875" style="285" bestFit="1" customWidth="1"/>
    <col min="16142" max="16384" width="8.88671875" style="285"/>
  </cols>
  <sheetData>
    <row r="1" spans="1:15">
      <c r="A1" s="282"/>
      <c r="B1" s="283"/>
      <c r="C1" s="283"/>
      <c r="D1" s="284"/>
      <c r="E1" s="284"/>
      <c r="F1" s="284"/>
      <c r="G1" s="284"/>
      <c r="H1" s="283"/>
      <c r="I1" s="284"/>
      <c r="J1" s="284"/>
      <c r="K1" s="284"/>
      <c r="L1" s="284"/>
      <c r="M1" s="284"/>
      <c r="N1" s="284"/>
      <c r="O1" s="284"/>
    </row>
    <row r="2" spans="1:15">
      <c r="A2" s="282"/>
      <c r="B2" s="283"/>
      <c r="C2" s="283"/>
      <c r="D2" s="284"/>
      <c r="E2" s="284"/>
      <c r="F2" s="284"/>
      <c r="G2" s="284"/>
      <c r="H2" s="283"/>
      <c r="I2" s="284"/>
      <c r="J2" s="284"/>
      <c r="K2" s="284"/>
      <c r="L2" s="284"/>
      <c r="M2" s="284"/>
      <c r="N2" s="284"/>
      <c r="O2" s="284"/>
    </row>
    <row r="3" spans="1:15" ht="20.25">
      <c r="A3" s="282"/>
      <c r="B3" s="286" t="s">
        <v>216</v>
      </c>
      <c r="C3" s="287"/>
      <c r="D3" s="287"/>
      <c r="E3" s="287"/>
      <c r="F3" s="287"/>
      <c r="G3" s="287"/>
      <c r="H3" s="288"/>
      <c r="I3" s="289"/>
      <c r="J3" s="289"/>
      <c r="K3" s="289"/>
      <c r="L3" s="289"/>
      <c r="M3" s="284"/>
      <c r="N3" s="284"/>
      <c r="O3" s="284"/>
    </row>
    <row r="4" spans="1:15" ht="20.25">
      <c r="A4" s="282"/>
      <c r="B4" s="286" t="s">
        <v>217</v>
      </c>
      <c r="C4" s="287"/>
      <c r="D4" s="286"/>
      <c r="E4" s="287"/>
      <c r="F4" s="287"/>
      <c r="G4" s="287"/>
      <c r="H4" s="288"/>
      <c r="I4" s="289"/>
      <c r="J4" s="289"/>
      <c r="K4" s="289"/>
      <c r="L4" s="289"/>
      <c r="M4" s="284"/>
      <c r="N4" s="284"/>
      <c r="O4" s="284"/>
    </row>
    <row r="5" spans="1:15">
      <c r="A5" s="282"/>
      <c r="B5" s="283"/>
      <c r="C5" s="284"/>
      <c r="D5" s="284"/>
      <c r="E5" s="284"/>
      <c r="F5" s="284"/>
      <c r="G5" s="284"/>
      <c r="H5" s="283"/>
      <c r="I5" s="284"/>
      <c r="J5" s="284"/>
      <c r="K5" s="284"/>
      <c r="L5" s="284"/>
      <c r="M5" s="284"/>
      <c r="N5" s="284"/>
      <c r="O5" s="284"/>
    </row>
    <row r="6" spans="1:15">
      <c r="A6" s="282"/>
      <c r="B6" s="290" t="s">
        <v>218</v>
      </c>
      <c r="C6" s="290" t="s">
        <v>219</v>
      </c>
      <c r="D6" s="284"/>
      <c r="E6" s="284"/>
      <c r="F6" s="284"/>
      <c r="G6" s="284"/>
      <c r="H6" s="283"/>
      <c r="I6" s="284"/>
      <c r="J6" s="284"/>
      <c r="K6" s="284"/>
      <c r="L6" s="284"/>
      <c r="M6" s="284"/>
      <c r="N6" s="284"/>
      <c r="O6" s="284"/>
    </row>
    <row r="7" spans="1:15">
      <c r="A7" s="282"/>
      <c r="B7" s="290" t="s">
        <v>220</v>
      </c>
      <c r="C7" s="290" t="s">
        <v>221</v>
      </c>
      <c r="D7" s="284"/>
      <c r="E7" s="284"/>
      <c r="F7" s="284"/>
      <c r="G7" s="284"/>
      <c r="H7" s="283"/>
      <c r="I7" s="284"/>
      <c r="J7" s="284"/>
      <c r="K7" s="284"/>
      <c r="L7" s="284"/>
      <c r="M7" s="284"/>
      <c r="N7" s="284"/>
      <c r="O7" s="284"/>
    </row>
    <row r="8" spans="1:15">
      <c r="A8" s="282"/>
      <c r="B8" s="290" t="s">
        <v>222</v>
      </c>
      <c r="C8" s="290" t="s">
        <v>223</v>
      </c>
      <c r="D8" s="284"/>
      <c r="E8" s="284"/>
      <c r="F8" s="284"/>
      <c r="G8" s="284"/>
      <c r="H8" s="283"/>
      <c r="I8" s="284"/>
      <c r="J8" s="284"/>
      <c r="K8" s="284"/>
      <c r="L8" s="284"/>
      <c r="M8" s="284"/>
      <c r="N8" s="284"/>
      <c r="O8" s="284"/>
    </row>
    <row r="9" spans="1:15">
      <c r="A9" s="282"/>
      <c r="B9" s="290" t="s">
        <v>224</v>
      </c>
      <c r="C9" s="290" t="s">
        <v>225</v>
      </c>
      <c r="D9" s="284"/>
      <c r="E9" s="284"/>
      <c r="F9" s="284"/>
      <c r="G9" s="291"/>
      <c r="H9" s="283"/>
      <c r="I9" s="284"/>
      <c r="J9" s="284"/>
      <c r="K9" s="284"/>
      <c r="L9" s="284"/>
      <c r="M9" s="284"/>
      <c r="N9" s="284"/>
      <c r="O9" s="284"/>
    </row>
    <row r="10" spans="1:15">
      <c r="A10" s="282"/>
      <c r="B10" s="290" t="s">
        <v>226</v>
      </c>
      <c r="C10" s="290" t="s">
        <v>227</v>
      </c>
      <c r="D10" s="284"/>
      <c r="E10" s="284"/>
      <c r="F10" s="284"/>
      <c r="G10" s="284"/>
      <c r="H10" s="292"/>
      <c r="I10" s="284"/>
      <c r="J10" s="284"/>
      <c r="K10" s="284"/>
      <c r="L10" s="291"/>
      <c r="M10" s="284"/>
      <c r="N10" s="284"/>
      <c r="O10" s="284"/>
    </row>
    <row r="11" spans="1:15">
      <c r="A11" s="282"/>
      <c r="B11" s="290" t="s">
        <v>228</v>
      </c>
      <c r="C11" s="290" t="s">
        <v>229</v>
      </c>
      <c r="D11" s="290"/>
      <c r="E11" s="284"/>
      <c r="F11" s="284"/>
      <c r="G11" s="284"/>
      <c r="H11" s="292"/>
      <c r="I11" s="291"/>
      <c r="J11" s="284"/>
      <c r="K11" s="284"/>
      <c r="L11" s="291"/>
      <c r="M11" s="284"/>
      <c r="N11" s="284"/>
      <c r="O11" s="284"/>
    </row>
    <row r="12" spans="1:15">
      <c r="A12" s="282"/>
      <c r="B12" s="290" t="s">
        <v>230</v>
      </c>
      <c r="C12" s="283"/>
      <c r="D12" s="290"/>
      <c r="E12" s="284"/>
      <c r="F12" s="284"/>
      <c r="G12" s="284"/>
      <c r="H12" s="292"/>
      <c r="I12" s="284"/>
      <c r="K12" s="284"/>
      <c r="L12" s="284"/>
      <c r="M12" s="284"/>
      <c r="N12" s="284"/>
      <c r="O12" s="284"/>
    </row>
    <row r="13" spans="1:15">
      <c r="A13" s="282"/>
      <c r="B13" s="283"/>
      <c r="C13" s="283"/>
      <c r="D13" s="290"/>
      <c r="E13" s="284"/>
      <c r="F13" s="284"/>
      <c r="G13" s="284"/>
      <c r="H13" s="283"/>
      <c r="I13" s="284"/>
      <c r="J13" s="284"/>
      <c r="K13" s="291"/>
      <c r="L13" s="291"/>
      <c r="M13" s="284"/>
      <c r="N13" s="284"/>
      <c r="O13" s="284"/>
    </row>
    <row r="14" spans="1:15" ht="15.75" thickBot="1">
      <c r="A14" s="282"/>
      <c r="B14" s="284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15" ht="16.5" thickBot="1">
      <c r="A15" s="282"/>
      <c r="B15" s="293" t="s">
        <v>231</v>
      </c>
      <c r="C15" s="294" t="s">
        <v>232</v>
      </c>
      <c r="D15" s="294" t="s">
        <v>233</v>
      </c>
      <c r="E15" s="294" t="s">
        <v>234</v>
      </c>
      <c r="F15" s="294" t="s">
        <v>235</v>
      </c>
      <c r="G15" s="294" t="s">
        <v>236</v>
      </c>
      <c r="H15" s="294" t="s">
        <v>237</v>
      </c>
      <c r="I15" s="294" t="s">
        <v>238</v>
      </c>
      <c r="J15" s="294" t="s">
        <v>239</v>
      </c>
      <c r="K15" s="294" t="s">
        <v>240</v>
      </c>
      <c r="L15" s="294" t="s">
        <v>241</v>
      </c>
      <c r="M15" s="294" t="s">
        <v>242</v>
      </c>
      <c r="N15" s="294" t="s">
        <v>243</v>
      </c>
      <c r="O15" s="294" t="s">
        <v>244</v>
      </c>
    </row>
    <row r="16" spans="1:15" ht="15.75">
      <c r="A16" s="282"/>
      <c r="B16" s="295" t="s">
        <v>245</v>
      </c>
      <c r="C16" s="296">
        <v>0</v>
      </c>
      <c r="D16" s="297">
        <v>0</v>
      </c>
      <c r="E16" s="298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</row>
    <row r="17" spans="1:15" ht="15.75">
      <c r="A17" s="282"/>
      <c r="B17" s="299" t="s">
        <v>246</v>
      </c>
      <c r="C17" s="300">
        <v>317807</v>
      </c>
      <c r="D17" s="301">
        <v>1458905</v>
      </c>
      <c r="E17" s="302">
        <v>5572519</v>
      </c>
      <c r="F17" s="301">
        <v>2131890</v>
      </c>
      <c r="G17" s="301">
        <v>237865</v>
      </c>
      <c r="H17" s="301">
        <v>38100</v>
      </c>
      <c r="I17" s="301">
        <v>10790</v>
      </c>
      <c r="J17" s="301">
        <v>5633</v>
      </c>
      <c r="K17" s="301">
        <v>1400</v>
      </c>
      <c r="L17" s="301">
        <f>C17+D17+G17+I17+J17</f>
        <v>2031000</v>
      </c>
      <c r="M17" s="301">
        <v>39500</v>
      </c>
      <c r="N17" s="301">
        <f>C17+D17+E17+F17+G17+H17+I17+J17+K17</f>
        <v>9774909</v>
      </c>
      <c r="O17" s="301">
        <f>C17+D17+E17+F17+G17+H17+I17+J17+K17</f>
        <v>9774909</v>
      </c>
    </row>
    <row r="18" spans="1:15" ht="15.75">
      <c r="A18" s="282"/>
      <c r="B18" s="299" t="s">
        <v>247</v>
      </c>
      <c r="C18" s="300">
        <v>326451</v>
      </c>
      <c r="D18" s="301">
        <v>1450261</v>
      </c>
      <c r="E18" s="302">
        <v>5572519</v>
      </c>
      <c r="F18" s="301">
        <v>2131890</v>
      </c>
      <c r="G18" s="301">
        <v>237865</v>
      </c>
      <c r="H18" s="301">
        <v>38100</v>
      </c>
      <c r="I18" s="301">
        <v>10790</v>
      </c>
      <c r="J18" s="301">
        <v>5633</v>
      </c>
      <c r="K18" s="301">
        <v>1400</v>
      </c>
      <c r="L18" s="301">
        <f>C18+D18+G18+I18+J18</f>
        <v>2031000</v>
      </c>
      <c r="M18" s="301">
        <v>39500</v>
      </c>
      <c r="N18" s="301">
        <f>C18+D18+E18+F18+G18+H18+I18+J18+K18</f>
        <v>9774909</v>
      </c>
      <c r="O18" s="301">
        <f>C18+D18+E18+F18+G18+H18+I18+J18+K18</f>
        <v>9774909</v>
      </c>
    </row>
    <row r="19" spans="1:15" ht="15.75">
      <c r="A19" s="282"/>
      <c r="B19" s="299" t="s">
        <v>248</v>
      </c>
      <c r="C19" s="303">
        <v>50890</v>
      </c>
      <c r="D19" s="301">
        <v>275934</v>
      </c>
      <c r="E19" s="303">
        <v>812547</v>
      </c>
      <c r="F19" s="301">
        <v>311107</v>
      </c>
      <c r="G19" s="303">
        <v>30754</v>
      </c>
      <c r="H19" s="301">
        <v>17318</v>
      </c>
      <c r="I19" s="303">
        <v>967</v>
      </c>
      <c r="J19" s="301">
        <v>693</v>
      </c>
      <c r="K19" s="303">
        <v>238</v>
      </c>
      <c r="L19" s="301">
        <f>C19+D19+G19+I19+J19+1</f>
        <v>359239</v>
      </c>
      <c r="M19" s="303">
        <v>17555</v>
      </c>
      <c r="N19" s="301">
        <f>C19+D19+E19+F19+G19+H19+I19+J19+K19</f>
        <v>1500448</v>
      </c>
      <c r="O19" s="301">
        <f>C19+D19+E19+F19+G19+H19+I19+J19+K19</f>
        <v>1500448</v>
      </c>
    </row>
    <row r="20" spans="1:15" ht="16.5" thickBot="1">
      <c r="A20" s="282"/>
      <c r="B20" s="304" t="s">
        <v>249</v>
      </c>
      <c r="C20" s="305">
        <f>C19/C18*100</f>
        <v>15.588863259723512</v>
      </c>
      <c r="D20" s="306">
        <f t="shared" ref="D20:O20" si="0">D19/D18*100</f>
        <v>19.026506263355355</v>
      </c>
      <c r="E20" s="307">
        <f t="shared" si="0"/>
        <v>14.581323096430895</v>
      </c>
      <c r="F20" s="306">
        <f t="shared" si="0"/>
        <v>14.59301371083874</v>
      </c>
      <c r="G20" s="308">
        <f t="shared" si="0"/>
        <v>12.929182519496351</v>
      </c>
      <c r="H20" s="306">
        <f t="shared" si="0"/>
        <v>45.454068241469813</v>
      </c>
      <c r="I20" s="308">
        <f t="shared" si="0"/>
        <v>8.9620018535681183</v>
      </c>
      <c r="J20" s="306">
        <f t="shared" si="0"/>
        <v>12.302503106692704</v>
      </c>
      <c r="K20" s="308">
        <f t="shared" si="0"/>
        <v>17</v>
      </c>
      <c r="L20" s="306">
        <f t="shared" si="0"/>
        <v>17.687789266371247</v>
      </c>
      <c r="M20" s="308">
        <f t="shared" si="0"/>
        <v>44.443037974683548</v>
      </c>
      <c r="N20" s="306">
        <f t="shared" si="0"/>
        <v>15.349994562609226</v>
      </c>
      <c r="O20" s="306">
        <f t="shared" si="0"/>
        <v>15.349994562609226</v>
      </c>
    </row>
    <row r="21" spans="1:15" ht="15.75">
      <c r="A21" s="282"/>
      <c r="B21" s="295" t="s">
        <v>250</v>
      </c>
      <c r="C21" s="296"/>
      <c r="D21" s="297"/>
      <c r="E21" s="298"/>
      <c r="F21" s="297"/>
      <c r="G21" s="297"/>
      <c r="H21" s="297"/>
      <c r="I21" s="297"/>
      <c r="J21" s="297"/>
      <c r="K21" s="297"/>
      <c r="L21" s="297"/>
      <c r="M21" s="297"/>
      <c r="N21" s="297">
        <v>0</v>
      </c>
      <c r="O21" s="297">
        <v>0</v>
      </c>
    </row>
    <row r="22" spans="1:15" ht="15.75">
      <c r="A22" s="282"/>
      <c r="B22" s="299" t="s">
        <v>246</v>
      </c>
      <c r="C22" s="300">
        <v>96936</v>
      </c>
      <c r="D22" s="301">
        <v>211418</v>
      </c>
      <c r="E22" s="302">
        <v>1576216</v>
      </c>
      <c r="F22" s="301">
        <v>601874</v>
      </c>
      <c r="G22" s="301">
        <v>68619</v>
      </c>
      <c r="H22" s="301">
        <v>8208</v>
      </c>
      <c r="I22" s="301">
        <v>7297</v>
      </c>
      <c r="J22" s="301">
        <v>2900</v>
      </c>
      <c r="K22" s="301">
        <v>792</v>
      </c>
      <c r="L22" s="301">
        <f>C22+D22+G22+I22+J22</f>
        <v>387170</v>
      </c>
      <c r="M22" s="301">
        <v>9000</v>
      </c>
      <c r="N22" s="301">
        <f>C22+D22+E22+F22+G22+H22+I22+J22+K22</f>
        <v>2574260</v>
      </c>
      <c r="O22" s="301">
        <f>C22+D22+E22+F22+G22+H22+I22+J22+K22</f>
        <v>2574260</v>
      </c>
    </row>
    <row r="23" spans="1:15" ht="15.75">
      <c r="A23" s="282"/>
      <c r="B23" s="299" t="s">
        <v>247</v>
      </c>
      <c r="C23" s="300">
        <v>96936</v>
      </c>
      <c r="D23" s="301">
        <v>211418</v>
      </c>
      <c r="E23" s="302">
        <v>1576216</v>
      </c>
      <c r="F23" s="301">
        <v>601874</v>
      </c>
      <c r="G23" s="301">
        <v>68619</v>
      </c>
      <c r="H23" s="301">
        <v>8208</v>
      </c>
      <c r="I23" s="301">
        <v>7297</v>
      </c>
      <c r="J23" s="301">
        <v>2900</v>
      </c>
      <c r="K23" s="301">
        <v>792</v>
      </c>
      <c r="L23" s="301">
        <f>C23+D23+G23+I23+J23</f>
        <v>387170</v>
      </c>
      <c r="M23" s="301">
        <v>9000</v>
      </c>
      <c r="N23" s="301">
        <f>C23+D23+E23+F23+G23+H23+I23+J23+K23</f>
        <v>2574260</v>
      </c>
      <c r="O23" s="301">
        <f>C23+D23+E23+F23+G23+H23+I23+J23+K23</f>
        <v>2574260</v>
      </c>
    </row>
    <row r="24" spans="1:15" ht="15.75">
      <c r="A24" s="282"/>
      <c r="B24" s="299" t="s">
        <v>251</v>
      </c>
      <c r="C24" s="303">
        <v>5451</v>
      </c>
      <c r="D24" s="301">
        <v>12287</v>
      </c>
      <c r="E24" s="303">
        <v>226584</v>
      </c>
      <c r="F24" s="301">
        <v>86025</v>
      </c>
      <c r="G24" s="303">
        <v>11859</v>
      </c>
      <c r="H24" s="301">
        <v>3121</v>
      </c>
      <c r="I24" s="303">
        <v>150</v>
      </c>
      <c r="J24" s="301">
        <v>227</v>
      </c>
      <c r="K24" s="303">
        <v>129</v>
      </c>
      <c r="L24" s="301">
        <f>C24+D24+G24+I24+J24+1</f>
        <v>29975</v>
      </c>
      <c r="M24" s="303">
        <v>3249</v>
      </c>
      <c r="N24" s="301">
        <f>C24+D24+E24+F24+G24+H24+I24+J24+K24</f>
        <v>345833</v>
      </c>
      <c r="O24" s="301">
        <f>C24+D24+E24+F24+G24+H24+I24+J24+K24</f>
        <v>345833</v>
      </c>
    </row>
    <row r="25" spans="1:15" ht="16.5" thickBot="1">
      <c r="A25" s="282"/>
      <c r="B25" s="304" t="s">
        <v>252</v>
      </c>
      <c r="C25" s="305">
        <f>C24/C23*100</f>
        <v>5.6232978460014857</v>
      </c>
      <c r="D25" s="306">
        <f t="shared" ref="D25:O25" si="1">D24/D23*100</f>
        <v>5.8117095043941385</v>
      </c>
      <c r="E25" s="307">
        <f t="shared" si="1"/>
        <v>14.375187157090144</v>
      </c>
      <c r="F25" s="306">
        <f t="shared" si="1"/>
        <v>14.292858638186731</v>
      </c>
      <c r="G25" s="308">
        <f t="shared" si="1"/>
        <v>17.282385345166791</v>
      </c>
      <c r="H25" s="306">
        <f t="shared" si="1"/>
        <v>38.023879142300196</v>
      </c>
      <c r="I25" s="308">
        <f t="shared" si="1"/>
        <v>2.0556393038234888</v>
      </c>
      <c r="J25" s="306">
        <f t="shared" si="1"/>
        <v>7.8275862068965516</v>
      </c>
      <c r="K25" s="308">
        <f t="shared" si="1"/>
        <v>16.287878787878789</v>
      </c>
      <c r="L25" s="306">
        <f t="shared" si="1"/>
        <v>7.7420771237440915</v>
      </c>
      <c r="M25" s="308">
        <f t="shared" si="1"/>
        <v>36.1</v>
      </c>
      <c r="N25" s="306">
        <f t="shared" si="1"/>
        <v>13.434268488808435</v>
      </c>
      <c r="O25" s="306">
        <f t="shared" si="1"/>
        <v>13.434268488808435</v>
      </c>
    </row>
    <row r="26" spans="1:15" ht="15.75">
      <c r="A26" s="282"/>
      <c r="B26" s="295" t="s">
        <v>253</v>
      </c>
      <c r="C26" s="296">
        <v>0</v>
      </c>
      <c r="D26" s="297">
        <v>0</v>
      </c>
      <c r="E26" s="298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7">
        <v>0</v>
      </c>
      <c r="O26" s="297">
        <v>0</v>
      </c>
    </row>
    <row r="27" spans="1:15" ht="15.75">
      <c r="A27" s="282"/>
      <c r="B27" s="299" t="s">
        <v>246</v>
      </c>
      <c r="C27" s="300">
        <v>64547</v>
      </c>
      <c r="D27" s="301">
        <v>135876</v>
      </c>
      <c r="E27" s="302">
        <v>677004</v>
      </c>
      <c r="F27" s="301">
        <v>258068</v>
      </c>
      <c r="G27" s="301">
        <v>39025</v>
      </c>
      <c r="H27" s="301">
        <v>2350</v>
      </c>
      <c r="I27" s="301">
        <v>5680</v>
      </c>
      <c r="J27" s="301">
        <v>162</v>
      </c>
      <c r="K27" s="301">
        <v>650</v>
      </c>
      <c r="L27" s="301">
        <f>C27+D27+G27+I27+J27</f>
        <v>245290</v>
      </c>
      <c r="M27" s="301">
        <v>3000</v>
      </c>
      <c r="N27" s="301">
        <f>C27+D27+E27+F27+G27+H27+I27+J27+K27</f>
        <v>1183362</v>
      </c>
      <c r="O27" s="301">
        <f>C27+D27+E27+F27+G27+H27+I27+J27+K27</f>
        <v>1183362</v>
      </c>
    </row>
    <row r="28" spans="1:15" ht="15.75">
      <c r="A28" s="282"/>
      <c r="B28" s="299" t="s">
        <v>247</v>
      </c>
      <c r="C28" s="300">
        <v>64547</v>
      </c>
      <c r="D28" s="301">
        <v>134376</v>
      </c>
      <c r="E28" s="302">
        <v>677004</v>
      </c>
      <c r="F28" s="301">
        <v>258068</v>
      </c>
      <c r="G28" s="301">
        <v>39025</v>
      </c>
      <c r="H28" s="301">
        <v>2350</v>
      </c>
      <c r="I28" s="301">
        <v>5680</v>
      </c>
      <c r="J28" s="301">
        <v>1662</v>
      </c>
      <c r="K28" s="301">
        <v>650</v>
      </c>
      <c r="L28" s="301">
        <f>C28+D28+G28+I28+J28</f>
        <v>245290</v>
      </c>
      <c r="M28" s="301">
        <v>3000</v>
      </c>
      <c r="N28" s="301">
        <f>C28+D28+E28+F28+G28+H28+I28+J28+K28</f>
        <v>1183362</v>
      </c>
      <c r="O28" s="301">
        <f>C28+D28+E28+F28+G28+H28+I28+J28+K28</f>
        <v>1183362</v>
      </c>
    </row>
    <row r="29" spans="1:15" ht="15.75">
      <c r="A29" s="282"/>
      <c r="B29" s="299" t="s">
        <v>251</v>
      </c>
      <c r="C29" s="303">
        <v>5791</v>
      </c>
      <c r="D29" s="301">
        <v>10371</v>
      </c>
      <c r="E29" s="303">
        <v>101222</v>
      </c>
      <c r="F29" s="301">
        <v>37976</v>
      </c>
      <c r="G29" s="303">
        <v>5424</v>
      </c>
      <c r="H29" s="301">
        <v>738</v>
      </c>
      <c r="I29" s="303">
        <v>951</v>
      </c>
      <c r="J29" s="301">
        <v>0</v>
      </c>
      <c r="K29" s="303">
        <v>46</v>
      </c>
      <c r="L29" s="301">
        <f>C29+D29+G29+I29+J29</f>
        <v>22537</v>
      </c>
      <c r="M29" s="303">
        <v>785</v>
      </c>
      <c r="N29" s="301">
        <f>C29+D29+E29+F29+G29+H29+I29+J29+K29</f>
        <v>162519</v>
      </c>
      <c r="O29" s="301">
        <f>C29+D29+E29+F29+G29+H29+I29+J29+K29</f>
        <v>162519</v>
      </c>
    </row>
    <row r="30" spans="1:15" ht="16.5" thickBot="1">
      <c r="A30" s="282"/>
      <c r="B30" s="304" t="s">
        <v>252</v>
      </c>
      <c r="C30" s="305">
        <f>C29/C28*100</f>
        <v>8.9717570142686718</v>
      </c>
      <c r="D30" s="306">
        <f t="shared" ref="D30:O30" si="2">D29/D28*100</f>
        <v>7.7178960528665836</v>
      </c>
      <c r="E30" s="307">
        <f t="shared" si="2"/>
        <v>14.9514626206049</v>
      </c>
      <c r="F30" s="306">
        <f t="shared" si="2"/>
        <v>14.715501340731901</v>
      </c>
      <c r="G30" s="308">
        <f t="shared" si="2"/>
        <v>13.898782831518258</v>
      </c>
      <c r="H30" s="306">
        <f t="shared" si="2"/>
        <v>31.404255319148938</v>
      </c>
      <c r="I30" s="308">
        <f t="shared" si="2"/>
        <v>16.742957746478872</v>
      </c>
      <c r="J30" s="306">
        <f t="shared" si="2"/>
        <v>0</v>
      </c>
      <c r="K30" s="308">
        <f t="shared" si="2"/>
        <v>7.0769230769230766</v>
      </c>
      <c r="L30" s="306">
        <f t="shared" si="2"/>
        <v>9.1879000366912624</v>
      </c>
      <c r="M30" s="308">
        <f t="shared" si="2"/>
        <v>26.166666666666664</v>
      </c>
      <c r="N30" s="306">
        <f t="shared" si="2"/>
        <v>13.733667297073929</v>
      </c>
      <c r="O30" s="306">
        <f t="shared" si="2"/>
        <v>13.733667297073929</v>
      </c>
    </row>
    <row r="31" spans="1:15" ht="15.75">
      <c r="A31" s="282"/>
      <c r="B31" s="295" t="s">
        <v>254</v>
      </c>
      <c r="C31" s="296">
        <v>0</v>
      </c>
      <c r="D31" s="297">
        <v>0</v>
      </c>
      <c r="E31" s="298">
        <v>0</v>
      </c>
      <c r="F31" s="297">
        <v>0</v>
      </c>
      <c r="G31" s="297">
        <v>0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297">
        <v>0</v>
      </c>
      <c r="N31" s="297">
        <v>0</v>
      </c>
      <c r="O31" s="297">
        <v>0</v>
      </c>
    </row>
    <row r="32" spans="1:15" ht="15.75">
      <c r="A32" s="282"/>
      <c r="B32" s="299" t="s">
        <v>246</v>
      </c>
      <c r="C32" s="300">
        <v>53674</v>
      </c>
      <c r="D32" s="301">
        <v>205285</v>
      </c>
      <c r="E32" s="302">
        <v>864099</v>
      </c>
      <c r="F32" s="301">
        <v>329386</v>
      </c>
      <c r="G32" s="301">
        <v>46127</v>
      </c>
      <c r="H32" s="301">
        <v>3000</v>
      </c>
      <c r="I32" s="301">
        <v>4396</v>
      </c>
      <c r="J32" s="301">
        <v>778</v>
      </c>
      <c r="K32" s="301"/>
      <c r="L32" s="301">
        <f>C32+D32+G32+I32+J32</f>
        <v>310260</v>
      </c>
      <c r="M32" s="301">
        <v>3000</v>
      </c>
      <c r="N32" s="301">
        <f>C32+D32+E32+F32+G32+H32+I32+J32+K32</f>
        <v>1506745</v>
      </c>
      <c r="O32" s="301">
        <f>C32+D32+E32+F32+G32+H32+I32+J32+K32</f>
        <v>1506745</v>
      </c>
    </row>
    <row r="33" spans="1:15" ht="15.75">
      <c r="A33" s="282"/>
      <c r="B33" s="299" t="s">
        <v>247</v>
      </c>
      <c r="C33" s="300">
        <v>53674</v>
      </c>
      <c r="D33" s="301">
        <v>205285</v>
      </c>
      <c r="E33" s="302">
        <v>864099</v>
      </c>
      <c r="F33" s="301">
        <v>329386</v>
      </c>
      <c r="G33" s="301">
        <v>46127</v>
      </c>
      <c r="H33" s="301">
        <v>3000</v>
      </c>
      <c r="I33" s="301">
        <v>4396</v>
      </c>
      <c r="J33" s="301">
        <v>778</v>
      </c>
      <c r="K33" s="301"/>
      <c r="L33" s="301">
        <f>C33+D33+G33+I33+J33</f>
        <v>310260</v>
      </c>
      <c r="M33" s="301">
        <v>3000</v>
      </c>
      <c r="N33" s="301">
        <f t="shared" ref="N33:N34" si="3">C33+D33+E33+F33+G33+H33+I33+J33+K33</f>
        <v>1506745</v>
      </c>
      <c r="O33" s="301">
        <f t="shared" ref="O33:O34" si="4">C33+D33+E33+F33+G33+H33+I33+J33+K33</f>
        <v>1506745</v>
      </c>
    </row>
    <row r="34" spans="1:15" ht="15.75">
      <c r="A34" s="282"/>
      <c r="B34" s="299" t="s">
        <v>251</v>
      </c>
      <c r="C34" s="303">
        <v>2904</v>
      </c>
      <c r="D34" s="301">
        <v>27820</v>
      </c>
      <c r="E34" s="303">
        <v>124668</v>
      </c>
      <c r="F34" s="301">
        <v>48035</v>
      </c>
      <c r="G34" s="303">
        <v>6501</v>
      </c>
      <c r="H34" s="301">
        <v>1507</v>
      </c>
      <c r="I34" s="303">
        <v>166</v>
      </c>
      <c r="J34" s="301">
        <v>139</v>
      </c>
      <c r="K34" s="303"/>
      <c r="L34" s="301">
        <f>C34+D34+G34+I34+J34</f>
        <v>37530</v>
      </c>
      <c r="M34" s="303">
        <v>1507</v>
      </c>
      <c r="N34" s="301">
        <f t="shared" si="3"/>
        <v>211740</v>
      </c>
      <c r="O34" s="301">
        <f t="shared" si="4"/>
        <v>211740</v>
      </c>
    </row>
    <row r="35" spans="1:15" ht="16.5" thickBot="1">
      <c r="A35" s="282"/>
      <c r="B35" s="304" t="s">
        <v>252</v>
      </c>
      <c r="C35" s="305">
        <f>C34/C33*100</f>
        <v>5.4104408093304022</v>
      </c>
      <c r="D35" s="306">
        <f t="shared" ref="D35:O35" si="5">D34/D33*100</f>
        <v>13.551891273108119</v>
      </c>
      <c r="E35" s="307">
        <f t="shared" si="5"/>
        <v>14.427513514076512</v>
      </c>
      <c r="F35" s="306">
        <f t="shared" si="5"/>
        <v>14.583194185545226</v>
      </c>
      <c r="G35" s="308">
        <f t="shared" si="5"/>
        <v>14.093697834240249</v>
      </c>
      <c r="H35" s="306">
        <f t="shared" si="5"/>
        <v>50.233333333333327</v>
      </c>
      <c r="I35" s="308">
        <f t="shared" si="5"/>
        <v>3.7761601455868972</v>
      </c>
      <c r="J35" s="306">
        <f t="shared" si="5"/>
        <v>17.866323907455012</v>
      </c>
      <c r="K35" s="308"/>
      <c r="L35" s="306">
        <f t="shared" si="5"/>
        <v>12.096306323728486</v>
      </c>
      <c r="M35" s="308">
        <f t="shared" si="5"/>
        <v>50.233333333333327</v>
      </c>
      <c r="N35" s="306">
        <f t="shared" si="5"/>
        <v>14.052809201291524</v>
      </c>
      <c r="O35" s="306">
        <f t="shared" si="5"/>
        <v>14.052809201291524</v>
      </c>
    </row>
    <row r="36" spans="1:15" ht="15.75">
      <c r="A36" s="282"/>
      <c r="B36" s="295" t="s">
        <v>255</v>
      </c>
      <c r="C36" s="296">
        <v>0</v>
      </c>
      <c r="D36" s="297">
        <v>0</v>
      </c>
      <c r="E36" s="298">
        <v>0</v>
      </c>
      <c r="F36" s="297">
        <v>0</v>
      </c>
      <c r="G36" s="297">
        <v>0</v>
      </c>
      <c r="H36" s="297">
        <v>0</v>
      </c>
      <c r="I36" s="297">
        <v>0</v>
      </c>
      <c r="J36" s="297">
        <v>0</v>
      </c>
      <c r="K36" s="297">
        <v>0</v>
      </c>
      <c r="L36" s="297">
        <v>0</v>
      </c>
      <c r="M36" s="297">
        <v>0</v>
      </c>
      <c r="N36" s="297">
        <v>0</v>
      </c>
      <c r="O36" s="297">
        <v>0</v>
      </c>
    </row>
    <row r="37" spans="1:15" ht="15.75">
      <c r="A37" s="282"/>
      <c r="B37" s="299" t="s">
        <v>246</v>
      </c>
      <c r="C37" s="300">
        <v>21960</v>
      </c>
      <c r="D37" s="301">
        <v>236389</v>
      </c>
      <c r="E37" s="302">
        <v>884133</v>
      </c>
      <c r="F37" s="301">
        <v>338515</v>
      </c>
      <c r="G37" s="301">
        <v>41218</v>
      </c>
      <c r="H37" s="301">
        <v>7000</v>
      </c>
      <c r="I37" s="301">
        <v>565</v>
      </c>
      <c r="J37" s="301">
        <v>208</v>
      </c>
      <c r="K37" s="301"/>
      <c r="L37" s="301">
        <f>C37+D37+G37+I37+J37</f>
        <v>300340</v>
      </c>
      <c r="M37" s="301">
        <v>7000</v>
      </c>
      <c r="N37" s="301">
        <f>C37+D37+E37+F37+G37+H37+I37+J37+K37</f>
        <v>1529988</v>
      </c>
      <c r="O37" s="301">
        <f>C37+D37+E37+F37+G37+H37+I37+J37+K37</f>
        <v>1529988</v>
      </c>
    </row>
    <row r="38" spans="1:15" ht="15.75">
      <c r="A38" s="282"/>
      <c r="B38" s="299" t="s">
        <v>247</v>
      </c>
      <c r="C38" s="300">
        <v>22960</v>
      </c>
      <c r="D38" s="301">
        <v>235389</v>
      </c>
      <c r="E38" s="302">
        <v>884133</v>
      </c>
      <c r="F38" s="301">
        <v>338515</v>
      </c>
      <c r="G38" s="301">
        <v>41218</v>
      </c>
      <c r="H38" s="301">
        <v>7000</v>
      </c>
      <c r="I38" s="301">
        <v>565</v>
      </c>
      <c r="J38" s="301">
        <v>208</v>
      </c>
      <c r="K38" s="301"/>
      <c r="L38" s="301">
        <f>C38+D38+G38+I38+J38</f>
        <v>300340</v>
      </c>
      <c r="M38" s="301">
        <v>7000</v>
      </c>
      <c r="N38" s="301">
        <f>C38+D38+E38+F38+G38+H38+I38+J38+K38</f>
        <v>1529988</v>
      </c>
      <c r="O38" s="301">
        <f>C38+D38+E38+F38+G38+H38+I38+J38+K38</f>
        <v>1529988</v>
      </c>
    </row>
    <row r="39" spans="1:15" ht="15.75">
      <c r="A39" s="282"/>
      <c r="B39" s="299" t="s">
        <v>251</v>
      </c>
      <c r="C39" s="303">
        <v>360</v>
      </c>
      <c r="D39" s="301">
        <v>38283</v>
      </c>
      <c r="E39" s="303">
        <v>135754</v>
      </c>
      <c r="F39" s="301">
        <v>51368</v>
      </c>
      <c r="G39" s="303">
        <v>5673</v>
      </c>
      <c r="H39" s="301">
        <v>4291</v>
      </c>
      <c r="I39" s="303">
        <v>50</v>
      </c>
      <c r="J39" s="301">
        <v>53</v>
      </c>
      <c r="K39" s="303"/>
      <c r="L39" s="301">
        <f>C39+D39+G39+I39+J39</f>
        <v>44419</v>
      </c>
      <c r="M39" s="303">
        <v>4291</v>
      </c>
      <c r="N39" s="301">
        <f>C39+D39+E39+F39+G39+H39+I39+J39+K39</f>
        <v>235832</v>
      </c>
      <c r="O39" s="301">
        <f>C39+D39+E39+F39+G39+H39+I39+J39+K39</f>
        <v>235832</v>
      </c>
    </row>
    <row r="40" spans="1:15" ht="16.5" thickBot="1">
      <c r="A40" s="282"/>
      <c r="B40" s="304" t="s">
        <v>252</v>
      </c>
      <c r="C40" s="305">
        <f>C39/C38*100</f>
        <v>1.5679442508710801</v>
      </c>
      <c r="D40" s="306">
        <f t="shared" ref="D40:O40" si="6">D39/D38*100</f>
        <v>16.263716656258364</v>
      </c>
      <c r="E40" s="307">
        <f t="shared" si="6"/>
        <v>15.354477211007847</v>
      </c>
      <c r="F40" s="306">
        <f t="shared" si="6"/>
        <v>15.174512207730825</v>
      </c>
      <c r="G40" s="308">
        <f t="shared" si="6"/>
        <v>13.76340433791062</v>
      </c>
      <c r="H40" s="306">
        <f t="shared" si="6"/>
        <v>61.3</v>
      </c>
      <c r="I40" s="308">
        <f t="shared" si="6"/>
        <v>8.8495575221238933</v>
      </c>
      <c r="J40" s="306">
        <f t="shared" si="6"/>
        <v>25.48076923076923</v>
      </c>
      <c r="K40" s="308"/>
      <c r="L40" s="306">
        <f t="shared" si="6"/>
        <v>14.789571818605578</v>
      </c>
      <c r="M40" s="308">
        <f t="shared" si="6"/>
        <v>61.3</v>
      </c>
      <c r="N40" s="306">
        <f t="shared" si="6"/>
        <v>15.413977103088392</v>
      </c>
      <c r="O40" s="306">
        <f t="shared" si="6"/>
        <v>15.413977103088392</v>
      </c>
    </row>
    <row r="41" spans="1:15" ht="15.75">
      <c r="A41" s="282"/>
      <c r="B41" s="295" t="s">
        <v>256</v>
      </c>
      <c r="C41" s="296">
        <v>0</v>
      </c>
      <c r="D41" s="297">
        <v>0</v>
      </c>
      <c r="E41" s="298">
        <v>0</v>
      </c>
      <c r="F41" s="297">
        <v>0</v>
      </c>
      <c r="G41" s="297">
        <v>0</v>
      </c>
      <c r="H41" s="297">
        <v>0</v>
      </c>
      <c r="I41" s="297">
        <v>0</v>
      </c>
      <c r="J41" s="297">
        <v>0</v>
      </c>
      <c r="K41" s="297">
        <v>0</v>
      </c>
      <c r="L41" s="297">
        <v>0</v>
      </c>
      <c r="M41" s="297">
        <v>0</v>
      </c>
      <c r="N41" s="297">
        <v>0</v>
      </c>
      <c r="O41" s="297">
        <v>0</v>
      </c>
    </row>
    <row r="42" spans="1:15" ht="15.75">
      <c r="A42" s="282"/>
      <c r="B42" s="299" t="s">
        <v>246</v>
      </c>
      <c r="C42" s="300">
        <v>94808</v>
      </c>
      <c r="D42" s="301">
        <v>178432</v>
      </c>
      <c r="E42" s="302">
        <v>1243186</v>
      </c>
      <c r="F42" s="301">
        <v>476237</v>
      </c>
      <c r="G42" s="301">
        <v>62521</v>
      </c>
      <c r="H42" s="301">
        <v>10000</v>
      </c>
      <c r="I42" s="301">
        <v>5259</v>
      </c>
      <c r="J42" s="301">
        <v>2300</v>
      </c>
      <c r="K42" s="301"/>
      <c r="L42" s="301">
        <f>C42+D42+G42+I42+J42</f>
        <v>343320</v>
      </c>
      <c r="M42" s="301">
        <v>10000</v>
      </c>
      <c r="N42" s="301">
        <f>C42+D42+E42+F42+G42+H42+I42+J42+K42</f>
        <v>2072743</v>
      </c>
      <c r="O42" s="301">
        <f>C42+D42+E42+F42+G42+H42+I42+J42+K42</f>
        <v>2072743</v>
      </c>
    </row>
    <row r="43" spans="1:15" ht="15.75">
      <c r="A43" s="282"/>
      <c r="B43" s="299" t="s">
        <v>247</v>
      </c>
      <c r="C43" s="300">
        <v>94808</v>
      </c>
      <c r="D43" s="301">
        <v>178432</v>
      </c>
      <c r="E43" s="302">
        <v>1243186</v>
      </c>
      <c r="F43" s="301">
        <v>476237</v>
      </c>
      <c r="G43" s="301">
        <v>62521</v>
      </c>
      <c r="H43" s="301">
        <v>10000</v>
      </c>
      <c r="I43" s="301">
        <v>5259</v>
      </c>
      <c r="J43" s="301">
        <v>2300</v>
      </c>
      <c r="K43" s="301"/>
      <c r="L43" s="301">
        <f>C43+D43+G43+I43+J43</f>
        <v>343320</v>
      </c>
      <c r="M43" s="301">
        <v>10000</v>
      </c>
      <c r="N43" s="301">
        <f>C43+D43+E43+F43+G43+H43+I43+J43+K43</f>
        <v>2072743</v>
      </c>
      <c r="O43" s="301">
        <f>C43+D43+E43+F43+G43+H43+I43+J43+K43</f>
        <v>2072743</v>
      </c>
    </row>
    <row r="44" spans="1:15" ht="15.75">
      <c r="A44" s="282"/>
      <c r="B44" s="299" t="s">
        <v>251</v>
      </c>
      <c r="C44" s="303">
        <v>5343</v>
      </c>
      <c r="D44" s="301">
        <v>17127</v>
      </c>
      <c r="E44" s="303">
        <v>186275</v>
      </c>
      <c r="F44" s="301">
        <v>74334</v>
      </c>
      <c r="G44" s="303">
        <v>8474</v>
      </c>
      <c r="H44" s="301">
        <v>4357</v>
      </c>
      <c r="I44" s="303">
        <v>219</v>
      </c>
      <c r="J44" s="301">
        <v>130</v>
      </c>
      <c r="K44" s="303"/>
      <c r="L44" s="301">
        <f>C44+D44+G44+I44+J44</f>
        <v>31293</v>
      </c>
      <c r="M44" s="303">
        <v>4357</v>
      </c>
      <c r="N44" s="301">
        <f>C44+D44+E44+F44+G44+H44+I44+J44+K44</f>
        <v>296259</v>
      </c>
      <c r="O44" s="301">
        <f>C44+D44+E44+F44+G44+H44+I44+J44+K44</f>
        <v>296259</v>
      </c>
    </row>
    <row r="45" spans="1:15" ht="16.5" thickBot="1">
      <c r="A45" s="282"/>
      <c r="B45" s="304" t="s">
        <v>252</v>
      </c>
      <c r="C45" s="305">
        <f>C44/C43*100</f>
        <v>5.6356003712766851</v>
      </c>
      <c r="D45" s="306">
        <f t="shared" ref="D45:O45" si="7">D44/D43*100</f>
        <v>9.5986145982783366</v>
      </c>
      <c r="E45" s="307">
        <f t="shared" si="7"/>
        <v>14.983679031134519</v>
      </c>
      <c r="F45" s="306">
        <f t="shared" si="7"/>
        <v>15.608615038310758</v>
      </c>
      <c r="G45" s="308">
        <f t="shared" si="7"/>
        <v>13.553845907774988</v>
      </c>
      <c r="H45" s="306">
        <f t="shared" si="7"/>
        <v>43.57</v>
      </c>
      <c r="I45" s="308">
        <f t="shared" si="7"/>
        <v>4.1642897889332575</v>
      </c>
      <c r="J45" s="306">
        <f t="shared" si="7"/>
        <v>5.6521739130434785</v>
      </c>
      <c r="K45" s="308"/>
      <c r="L45" s="306">
        <f t="shared" si="7"/>
        <v>9.1148199930094371</v>
      </c>
      <c r="M45" s="308">
        <f t="shared" si="7"/>
        <v>43.57</v>
      </c>
      <c r="N45" s="306">
        <f t="shared" si="7"/>
        <v>14.293088916474449</v>
      </c>
      <c r="O45" s="306">
        <f t="shared" si="7"/>
        <v>14.293088916474449</v>
      </c>
    </row>
    <row r="46" spans="1:15" ht="15.75">
      <c r="A46" s="282"/>
      <c r="B46" s="295" t="s">
        <v>257</v>
      </c>
      <c r="C46" s="296">
        <v>0</v>
      </c>
      <c r="D46" s="297">
        <v>0</v>
      </c>
      <c r="E46" s="298">
        <v>0</v>
      </c>
      <c r="F46" s="297">
        <v>0</v>
      </c>
      <c r="G46" s="297">
        <v>0</v>
      </c>
      <c r="H46" s="297">
        <v>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</row>
    <row r="47" spans="1:15" ht="15.75">
      <c r="A47" s="282"/>
      <c r="B47" s="299" t="s">
        <v>246</v>
      </c>
      <c r="C47" s="300">
        <v>83298</v>
      </c>
      <c r="D47" s="301">
        <v>152394</v>
      </c>
      <c r="E47" s="302">
        <v>1138754</v>
      </c>
      <c r="F47" s="301">
        <v>436323</v>
      </c>
      <c r="G47" s="301">
        <v>58104</v>
      </c>
      <c r="H47" s="301">
        <v>6360</v>
      </c>
      <c r="I47" s="301">
        <v>7914</v>
      </c>
      <c r="J47" s="301">
        <v>6160</v>
      </c>
      <c r="K47" s="301">
        <v>640</v>
      </c>
      <c r="L47" s="301">
        <f>C47+D47+G47+I47+J47</f>
        <v>307870</v>
      </c>
      <c r="M47" s="301">
        <v>7000</v>
      </c>
      <c r="N47" s="301">
        <f>C47+D47+E47+F47+G47+H47+I47+J47+K47</f>
        <v>1889947</v>
      </c>
      <c r="O47" s="301">
        <f>C47+D47+E47+F47+G47+H47+I47+J47+K47</f>
        <v>1889947</v>
      </c>
    </row>
    <row r="48" spans="1:15" ht="15.75">
      <c r="A48" s="282"/>
      <c r="B48" s="299" t="s">
        <v>247</v>
      </c>
      <c r="C48" s="300">
        <v>85408</v>
      </c>
      <c r="D48" s="301">
        <v>150284</v>
      </c>
      <c r="E48" s="302">
        <v>1138754</v>
      </c>
      <c r="F48" s="301">
        <v>436323</v>
      </c>
      <c r="G48" s="301">
        <v>58104</v>
      </c>
      <c r="H48" s="301">
        <v>6360</v>
      </c>
      <c r="I48" s="301">
        <v>7914</v>
      </c>
      <c r="J48" s="301">
        <v>6160</v>
      </c>
      <c r="K48" s="301">
        <v>640</v>
      </c>
      <c r="L48" s="301">
        <f>C48+D48+G48+I48+J48</f>
        <v>307870</v>
      </c>
      <c r="M48" s="301">
        <v>7000</v>
      </c>
      <c r="N48" s="301">
        <f>C48+D48+E48+F48+G48+H48+I48+J48+K48</f>
        <v>1889947</v>
      </c>
      <c r="O48" s="301">
        <f>C48+D48+E48+F48+G48+H48+I48+J48+K48</f>
        <v>1889947</v>
      </c>
    </row>
    <row r="49" spans="1:15" ht="15.75">
      <c r="A49" s="282"/>
      <c r="B49" s="299" t="s">
        <v>251</v>
      </c>
      <c r="C49" s="303">
        <v>7093</v>
      </c>
      <c r="D49" s="301">
        <v>14978</v>
      </c>
      <c r="E49" s="303">
        <v>167841</v>
      </c>
      <c r="F49" s="301">
        <v>63646</v>
      </c>
      <c r="G49" s="303">
        <v>7749</v>
      </c>
      <c r="H49" s="301">
        <v>1218</v>
      </c>
      <c r="I49" s="303">
        <v>216</v>
      </c>
      <c r="J49" s="301">
        <v>666</v>
      </c>
      <c r="K49" s="303">
        <v>96</v>
      </c>
      <c r="L49" s="301">
        <f>C49+D49+G49+I49+J49</f>
        <v>30702</v>
      </c>
      <c r="M49" s="303">
        <v>1313</v>
      </c>
      <c r="N49" s="301">
        <f>C49+D49+E49+F49+G49+H49+I49+J49+K49</f>
        <v>263503</v>
      </c>
      <c r="O49" s="301">
        <f>C49+D49+E49+F49+G49+H49+I49+J49+K49</f>
        <v>263503</v>
      </c>
    </row>
    <row r="50" spans="1:15" ht="16.5" thickBot="1">
      <c r="A50" s="282"/>
      <c r="B50" s="304" t="s">
        <v>252</v>
      </c>
      <c r="C50" s="305">
        <f>C49/C48*100</f>
        <v>8.304842637692019</v>
      </c>
      <c r="D50" s="306">
        <f t="shared" ref="D50:O50" si="8">D49/D48*100</f>
        <v>9.966463495781321</v>
      </c>
      <c r="E50" s="307">
        <f t="shared" si="8"/>
        <v>14.739004209864465</v>
      </c>
      <c r="F50" s="306">
        <f t="shared" si="8"/>
        <v>14.586900071735847</v>
      </c>
      <c r="G50" s="308">
        <f t="shared" si="8"/>
        <v>13.3364312267658</v>
      </c>
      <c r="H50" s="306">
        <f t="shared" si="8"/>
        <v>19.150943396226417</v>
      </c>
      <c r="I50" s="308">
        <f t="shared" si="8"/>
        <v>2.7293404094010616</v>
      </c>
      <c r="J50" s="306">
        <f t="shared" si="8"/>
        <v>10.811688311688311</v>
      </c>
      <c r="K50" s="308">
        <f t="shared" si="8"/>
        <v>15</v>
      </c>
      <c r="L50" s="306">
        <f t="shared" si="8"/>
        <v>9.9723909442297067</v>
      </c>
      <c r="M50" s="308">
        <f t="shared" si="8"/>
        <v>18.75714285714286</v>
      </c>
      <c r="N50" s="306">
        <f t="shared" si="8"/>
        <v>13.942348647872135</v>
      </c>
      <c r="O50" s="306">
        <f t="shared" si="8"/>
        <v>13.942348647872135</v>
      </c>
    </row>
    <row r="51" spans="1:15" ht="15.75">
      <c r="A51" s="282"/>
      <c r="B51" s="295" t="s">
        <v>258</v>
      </c>
      <c r="C51" s="296">
        <v>0</v>
      </c>
      <c r="D51" s="297">
        <v>0</v>
      </c>
      <c r="E51" s="298">
        <v>0</v>
      </c>
      <c r="F51" s="297">
        <v>0</v>
      </c>
      <c r="G51" s="297">
        <v>0</v>
      </c>
      <c r="H51" s="297">
        <v>0</v>
      </c>
      <c r="I51" s="297">
        <v>0</v>
      </c>
      <c r="J51" s="297">
        <v>0</v>
      </c>
      <c r="K51" s="297">
        <v>0</v>
      </c>
      <c r="L51" s="297">
        <v>0</v>
      </c>
      <c r="M51" s="297">
        <v>0</v>
      </c>
      <c r="N51" s="297">
        <v>0</v>
      </c>
      <c r="O51" s="297">
        <v>0</v>
      </c>
    </row>
    <row r="52" spans="1:15" ht="15.75">
      <c r="A52" s="282"/>
      <c r="B52" s="299" t="s">
        <v>246</v>
      </c>
      <c r="C52" s="300">
        <v>34633</v>
      </c>
      <c r="D52" s="301">
        <v>267310</v>
      </c>
      <c r="E52" s="302">
        <v>1021547</v>
      </c>
      <c r="F52" s="301">
        <v>391019</v>
      </c>
      <c r="G52" s="301">
        <v>53400</v>
      </c>
      <c r="H52" s="301">
        <v>6500</v>
      </c>
      <c r="I52" s="301">
        <v>4367</v>
      </c>
      <c r="J52" s="301">
        <v>3200</v>
      </c>
      <c r="K52" s="301"/>
      <c r="L52" s="301">
        <f>C52+D52+G52+I52+J52</f>
        <v>362910</v>
      </c>
      <c r="M52" s="301">
        <v>6500</v>
      </c>
      <c r="N52" s="301">
        <f>C52+D52+E52+F52+G52+H52+I52+J52+K52</f>
        <v>1781976</v>
      </c>
      <c r="O52" s="301">
        <f>C52+D52+E52+F52+G52+H52+I52+J52+K52</f>
        <v>1781976</v>
      </c>
    </row>
    <row r="53" spans="1:15" ht="15.75">
      <c r="A53" s="282"/>
      <c r="B53" s="299" t="s">
        <v>247</v>
      </c>
      <c r="C53" s="300">
        <v>34633</v>
      </c>
      <c r="D53" s="301">
        <v>267310</v>
      </c>
      <c r="E53" s="302">
        <v>1021547</v>
      </c>
      <c r="F53" s="301">
        <v>391019</v>
      </c>
      <c r="G53" s="301">
        <v>53400</v>
      </c>
      <c r="H53" s="301">
        <v>6500</v>
      </c>
      <c r="I53" s="301">
        <v>4367</v>
      </c>
      <c r="J53" s="301">
        <v>3200</v>
      </c>
      <c r="K53" s="301"/>
      <c r="L53" s="301">
        <f>C53+D53+G53+I53+J53</f>
        <v>362910</v>
      </c>
      <c r="M53" s="301">
        <v>6500</v>
      </c>
      <c r="N53" s="301">
        <f>C53+D53+E53+F53+G53+H53+I53+J53+K53</f>
        <v>1781976</v>
      </c>
      <c r="O53" s="301">
        <f>C53+D53+E53+F53+G53+H53+I53+J53+K53</f>
        <v>1781976</v>
      </c>
    </row>
    <row r="54" spans="1:15" ht="15.75">
      <c r="A54" s="282"/>
      <c r="B54" s="299" t="s">
        <v>251</v>
      </c>
      <c r="C54" s="303">
        <v>282</v>
      </c>
      <c r="D54" s="301">
        <v>56737</v>
      </c>
      <c r="E54" s="303">
        <v>159106</v>
      </c>
      <c r="F54" s="301">
        <v>60021</v>
      </c>
      <c r="G54" s="303">
        <v>7519</v>
      </c>
      <c r="H54" s="301">
        <v>1726</v>
      </c>
      <c r="I54" s="303">
        <v>527</v>
      </c>
      <c r="J54" s="301">
        <v>226</v>
      </c>
      <c r="K54" s="303"/>
      <c r="L54" s="301">
        <f>C54+D54+G54+I54+J54</f>
        <v>65291</v>
      </c>
      <c r="M54" s="303">
        <v>1726</v>
      </c>
      <c r="N54" s="301">
        <f>C54+D54+E54+F54+G54+H54+I54+J54+K54</f>
        <v>286144</v>
      </c>
      <c r="O54" s="301">
        <f>C54+D54+E54+F54+G54+H54+I54+J54+K54</f>
        <v>286144</v>
      </c>
    </row>
    <row r="55" spans="1:15" ht="16.5" thickBot="1">
      <c r="A55" s="282"/>
      <c r="B55" s="304" t="s">
        <v>252</v>
      </c>
      <c r="C55" s="305">
        <f>C54/C53*100</f>
        <v>0.81425230271706173</v>
      </c>
      <c r="D55" s="306">
        <f t="shared" ref="D55:J55" si="9">D54/D53*100</f>
        <v>21.225169279114137</v>
      </c>
      <c r="E55" s="307">
        <f t="shared" si="9"/>
        <v>15.575005359518457</v>
      </c>
      <c r="F55" s="306">
        <f t="shared" si="9"/>
        <v>15.349893483436865</v>
      </c>
      <c r="G55" s="308">
        <f t="shared" si="9"/>
        <v>14.080524344569289</v>
      </c>
      <c r="H55" s="306">
        <f t="shared" si="9"/>
        <v>26.553846153846155</v>
      </c>
      <c r="I55" s="308">
        <f t="shared" si="9"/>
        <v>12.067781085413328</v>
      </c>
      <c r="J55" s="306">
        <f t="shared" si="9"/>
        <v>7.0624999999999991</v>
      </c>
      <c r="K55" s="308"/>
      <c r="L55" s="306">
        <f>L54/L53*100</f>
        <v>17.99096194648811</v>
      </c>
      <c r="M55" s="308">
        <f>M54/M53*100</f>
        <v>26.553846153846155</v>
      </c>
      <c r="N55" s="306">
        <f>N54/N53*100</f>
        <v>16.057679789177858</v>
      </c>
      <c r="O55" s="306">
        <f>O54/O53*100</f>
        <v>16.057679789177858</v>
      </c>
    </row>
    <row r="56" spans="1:15" ht="15.75">
      <c r="A56" s="282"/>
      <c r="B56" s="295" t="s">
        <v>259</v>
      </c>
      <c r="C56" s="309">
        <v>0</v>
      </c>
      <c r="D56" s="297">
        <v>0</v>
      </c>
      <c r="E56" s="297">
        <v>0</v>
      </c>
      <c r="F56" s="297">
        <v>0</v>
      </c>
      <c r="G56" s="297">
        <v>0</v>
      </c>
      <c r="H56" s="297">
        <v>0</v>
      </c>
      <c r="I56" s="297">
        <v>0</v>
      </c>
      <c r="J56" s="297">
        <v>0</v>
      </c>
      <c r="K56" s="297">
        <v>0</v>
      </c>
      <c r="L56" s="297">
        <v>0</v>
      </c>
      <c r="M56" s="298">
        <v>0</v>
      </c>
      <c r="N56" s="297">
        <v>0</v>
      </c>
      <c r="O56" s="297">
        <v>0</v>
      </c>
    </row>
    <row r="57" spans="1:15" ht="15.75">
      <c r="A57" s="282"/>
      <c r="B57" s="299" t="s">
        <v>246</v>
      </c>
      <c r="C57" s="310">
        <v>86618</v>
      </c>
      <c r="D57" s="310">
        <v>153735</v>
      </c>
      <c r="E57" s="310">
        <v>1348737</v>
      </c>
      <c r="F57" s="310">
        <v>517153</v>
      </c>
      <c r="G57" s="310">
        <v>72402</v>
      </c>
      <c r="H57" s="310">
        <v>10848</v>
      </c>
      <c r="I57" s="310">
        <v>3425</v>
      </c>
      <c r="J57" s="310">
        <v>4350</v>
      </c>
      <c r="K57" s="310">
        <v>1152</v>
      </c>
      <c r="L57" s="310">
        <f>C57+D57+G57+I57+J57</f>
        <v>320530</v>
      </c>
      <c r="M57" s="311">
        <v>12000</v>
      </c>
      <c r="N57" s="301">
        <f>C57+D57+E57+F57+G57+H57+I57+J57+K57</f>
        <v>2198420</v>
      </c>
      <c r="O57" s="301">
        <f>C57+D57+E57+F57+G57+H57+I57+J57+K57</f>
        <v>2198420</v>
      </c>
    </row>
    <row r="58" spans="1:15" ht="15.75">
      <c r="A58" s="282"/>
      <c r="B58" s="299" t="s">
        <v>247</v>
      </c>
      <c r="C58" s="310">
        <v>86618</v>
      </c>
      <c r="D58" s="310">
        <v>153735</v>
      </c>
      <c r="E58" s="310">
        <v>1348737</v>
      </c>
      <c r="F58" s="310">
        <v>517153</v>
      </c>
      <c r="G58" s="310">
        <v>72402</v>
      </c>
      <c r="H58" s="310">
        <v>10848</v>
      </c>
      <c r="I58" s="310">
        <v>3425</v>
      </c>
      <c r="J58" s="310">
        <v>4350</v>
      </c>
      <c r="K58" s="310">
        <v>1152</v>
      </c>
      <c r="L58" s="310">
        <f>C58+D58+G58+I58+J58</f>
        <v>320530</v>
      </c>
      <c r="M58" s="311">
        <v>12000</v>
      </c>
      <c r="N58" s="301">
        <f>C58+D58+E58+F58+G58+H58+I58+J58+K58</f>
        <v>2198420</v>
      </c>
      <c r="O58" s="301">
        <f>C58+D58+E58+F58+G58+H58+I58+J58+K58</f>
        <v>2198420</v>
      </c>
    </row>
    <row r="59" spans="1:15" ht="15.75">
      <c r="A59" s="282"/>
      <c r="B59" s="299" t="s">
        <v>251</v>
      </c>
      <c r="C59" s="310">
        <v>5415</v>
      </c>
      <c r="D59" s="310">
        <v>16344</v>
      </c>
      <c r="E59" s="310">
        <v>202139</v>
      </c>
      <c r="F59" s="310">
        <v>77406</v>
      </c>
      <c r="G59" s="310">
        <v>9786</v>
      </c>
      <c r="H59" s="310">
        <v>4511</v>
      </c>
      <c r="I59" s="310">
        <v>116</v>
      </c>
      <c r="J59" s="310">
        <v>310</v>
      </c>
      <c r="K59" s="310">
        <v>221</v>
      </c>
      <c r="L59" s="310">
        <f>C59+D59+G59+I59+J59</f>
        <v>31971</v>
      </c>
      <c r="M59" s="311">
        <v>4732</v>
      </c>
      <c r="N59" s="312">
        <f>C59+D59+E59+F59+G59+H59+I59+J59+K59</f>
        <v>316248</v>
      </c>
      <c r="O59" s="301">
        <f>C59+D59+E59+F59+G59+H59+I59+J59+K59</f>
        <v>316248</v>
      </c>
    </row>
    <row r="60" spans="1:15" ht="16.5" thickBot="1">
      <c r="A60" s="282"/>
      <c r="B60" s="304" t="s">
        <v>252</v>
      </c>
      <c r="C60" s="313">
        <f>C59/C58*100</f>
        <v>6.251587429864462</v>
      </c>
      <c r="D60" s="313">
        <f t="shared" ref="D60:O60" si="10">D59/D58*100</f>
        <v>10.63128110059518</v>
      </c>
      <c r="E60" s="313">
        <f t="shared" si="10"/>
        <v>14.987280692974242</v>
      </c>
      <c r="F60" s="313">
        <f t="shared" si="10"/>
        <v>14.967717483994097</v>
      </c>
      <c r="G60" s="313">
        <f t="shared" si="10"/>
        <v>13.516201209911326</v>
      </c>
      <c r="H60" s="313">
        <f t="shared" si="10"/>
        <v>41.583702064896755</v>
      </c>
      <c r="I60" s="313">
        <f t="shared" si="10"/>
        <v>3.386861313868613</v>
      </c>
      <c r="J60" s="313">
        <f t="shared" si="10"/>
        <v>7.1264367816091951</v>
      </c>
      <c r="K60" s="313">
        <f t="shared" si="10"/>
        <v>19.184027777777779</v>
      </c>
      <c r="L60" s="313">
        <f t="shared" si="10"/>
        <v>9.9744173712289026</v>
      </c>
      <c r="M60" s="314">
        <f t="shared" si="10"/>
        <v>39.43333333333333</v>
      </c>
      <c r="N60" s="306">
        <f>N59/N58*100</f>
        <v>14.385240308949154</v>
      </c>
      <c r="O60" s="306">
        <f t="shared" si="10"/>
        <v>14.385240308949154</v>
      </c>
    </row>
    <row r="61" spans="1:15" ht="15.75">
      <c r="A61" s="282"/>
      <c r="B61" s="315" t="s">
        <v>260</v>
      </c>
      <c r="C61" s="296">
        <v>0</v>
      </c>
      <c r="D61" s="297">
        <v>0</v>
      </c>
      <c r="E61" s="298">
        <v>0</v>
      </c>
      <c r="F61" s="297">
        <v>0</v>
      </c>
      <c r="G61" s="297">
        <v>0</v>
      </c>
      <c r="H61" s="297">
        <v>0</v>
      </c>
      <c r="I61" s="297">
        <v>0</v>
      </c>
      <c r="J61" s="297">
        <v>0</v>
      </c>
      <c r="K61" s="297">
        <v>0</v>
      </c>
      <c r="L61" s="297">
        <v>0</v>
      </c>
      <c r="M61" s="297">
        <v>0</v>
      </c>
      <c r="N61" s="297">
        <v>0</v>
      </c>
      <c r="O61" s="297">
        <v>0</v>
      </c>
    </row>
    <row r="62" spans="1:15" ht="15.75">
      <c r="A62" s="282"/>
      <c r="B62" s="299" t="s">
        <v>246</v>
      </c>
      <c r="C62" s="300">
        <v>44100</v>
      </c>
      <c r="D62" s="301">
        <v>115676</v>
      </c>
      <c r="E62" s="302">
        <v>684914</v>
      </c>
      <c r="F62" s="301">
        <v>261890</v>
      </c>
      <c r="G62" s="301">
        <v>36494</v>
      </c>
      <c r="H62" s="301">
        <v>4500</v>
      </c>
      <c r="I62" s="301">
        <v>2110</v>
      </c>
      <c r="J62" s="301">
        <v>200</v>
      </c>
      <c r="K62" s="301"/>
      <c r="L62" s="301">
        <f>C62+D62+G62+I62+J62</f>
        <v>198580</v>
      </c>
      <c r="M62" s="301">
        <v>4500</v>
      </c>
      <c r="N62" s="301">
        <f>C62+D62+E62+F62+G62+H62+I62+J62+K62</f>
        <v>1149884</v>
      </c>
      <c r="O62" s="301">
        <f>C62+D62+E62+F62+G62+H62+I62+J62+K62</f>
        <v>1149884</v>
      </c>
    </row>
    <row r="63" spans="1:15" ht="15.75">
      <c r="A63" s="282"/>
      <c r="B63" s="299" t="s">
        <v>247</v>
      </c>
      <c r="C63" s="300">
        <v>44174</v>
      </c>
      <c r="D63" s="301">
        <v>115486</v>
      </c>
      <c r="E63" s="302">
        <v>684914</v>
      </c>
      <c r="F63" s="301">
        <v>261890</v>
      </c>
      <c r="G63" s="301">
        <v>36494</v>
      </c>
      <c r="H63" s="301">
        <v>4500</v>
      </c>
      <c r="I63" s="301">
        <v>2226</v>
      </c>
      <c r="J63" s="301">
        <v>200</v>
      </c>
      <c r="K63" s="301"/>
      <c r="L63" s="301">
        <f>C63+D63+G63+I63+J63</f>
        <v>198580</v>
      </c>
      <c r="M63" s="301">
        <v>4500</v>
      </c>
      <c r="N63" s="301">
        <f>C63+D63+E63+F63+G63+H63+I63+J63+K63</f>
        <v>1149884</v>
      </c>
      <c r="O63" s="301">
        <f>C63+D63+E63+F63+G63+H63+I63+J63+K63</f>
        <v>1149884</v>
      </c>
    </row>
    <row r="64" spans="1:15" ht="15.75">
      <c r="A64" s="282"/>
      <c r="B64" s="299" t="s">
        <v>251</v>
      </c>
      <c r="C64" s="303">
        <v>3474</v>
      </c>
      <c r="D64" s="301">
        <v>8671</v>
      </c>
      <c r="E64" s="303">
        <v>103623</v>
      </c>
      <c r="F64" s="301">
        <v>38967</v>
      </c>
      <c r="G64" s="303">
        <v>5061</v>
      </c>
      <c r="H64" s="301">
        <v>1864</v>
      </c>
      <c r="I64" s="303">
        <v>455</v>
      </c>
      <c r="J64" s="301">
        <v>17</v>
      </c>
      <c r="K64" s="303"/>
      <c r="L64" s="301">
        <f>C64+D64+G64+I64+J64</f>
        <v>17678</v>
      </c>
      <c r="M64" s="303">
        <v>1864</v>
      </c>
      <c r="N64" s="301">
        <f>C64+D64+E64+F64+G64+H64+I64+J64+K64</f>
        <v>162132</v>
      </c>
      <c r="O64" s="301">
        <f>C64+D64+E64+F64+G64+H64+I64+J64+K64</f>
        <v>162132</v>
      </c>
    </row>
    <row r="65" spans="1:15" ht="16.5" thickBot="1">
      <c r="A65" s="282"/>
      <c r="B65" s="304" t="s">
        <v>252</v>
      </c>
      <c r="C65" s="305">
        <f>C64/C63*100</f>
        <v>7.8643545977271705</v>
      </c>
      <c r="D65" s="306">
        <f t="shared" ref="D65:O65" si="11">D64/D63*100</f>
        <v>7.5082694006199882</v>
      </c>
      <c r="E65" s="307">
        <f t="shared" si="11"/>
        <v>15.129344706050688</v>
      </c>
      <c r="F65" s="306">
        <f t="shared" si="11"/>
        <v>14.879147733781359</v>
      </c>
      <c r="G65" s="308">
        <f t="shared" si="11"/>
        <v>13.868033101331726</v>
      </c>
      <c r="H65" s="306">
        <f t="shared" si="11"/>
        <v>41.422222222222224</v>
      </c>
      <c r="I65" s="308">
        <f t="shared" si="11"/>
        <v>20.440251572327046</v>
      </c>
      <c r="J65" s="306">
        <f t="shared" si="11"/>
        <v>8.5</v>
      </c>
      <c r="K65" s="308"/>
      <c r="L65" s="306">
        <f t="shared" si="11"/>
        <v>8.9022056601873309</v>
      </c>
      <c r="M65" s="308">
        <f t="shared" si="11"/>
        <v>41.422222222222224</v>
      </c>
      <c r="N65" s="306">
        <f>N64/N63*100</f>
        <v>14.099857029056844</v>
      </c>
      <c r="O65" s="306">
        <f t="shared" si="11"/>
        <v>14.099857029056844</v>
      </c>
    </row>
    <row r="66" spans="1:15" ht="15.75">
      <c r="A66" s="282"/>
      <c r="B66" s="295" t="s">
        <v>261</v>
      </c>
      <c r="C66" s="296">
        <v>0</v>
      </c>
      <c r="D66" s="297">
        <v>0</v>
      </c>
      <c r="E66" s="298">
        <v>0</v>
      </c>
      <c r="F66" s="297">
        <v>0</v>
      </c>
      <c r="G66" s="297">
        <v>0</v>
      </c>
      <c r="H66" s="297">
        <v>0</v>
      </c>
      <c r="I66" s="297">
        <v>0</v>
      </c>
      <c r="J66" s="297">
        <v>0</v>
      </c>
      <c r="K66" s="297"/>
      <c r="L66" s="297">
        <v>0</v>
      </c>
      <c r="M66" s="297">
        <v>0</v>
      </c>
      <c r="N66" s="297">
        <v>0</v>
      </c>
      <c r="O66" s="297">
        <v>0</v>
      </c>
    </row>
    <row r="67" spans="1:15" ht="15.75">
      <c r="A67" s="282"/>
      <c r="B67" s="299" t="s">
        <v>246</v>
      </c>
      <c r="C67" s="300">
        <v>42507</v>
      </c>
      <c r="D67" s="301">
        <v>175486</v>
      </c>
      <c r="E67" s="302">
        <v>771047</v>
      </c>
      <c r="F67" s="301">
        <v>295726</v>
      </c>
      <c r="G67" s="301">
        <v>28765</v>
      </c>
      <c r="H67" s="301">
        <v>6000</v>
      </c>
      <c r="I67" s="301">
        <v>2392</v>
      </c>
      <c r="J67" s="301">
        <v>2740</v>
      </c>
      <c r="K67" s="301"/>
      <c r="L67" s="301">
        <f>C67+D67+G67+I67+J67</f>
        <v>251890</v>
      </c>
      <c r="M67" s="301">
        <v>6000</v>
      </c>
      <c r="N67" s="301">
        <f>C67+D67+E67+F67+G67+H67+I67+J67+K67</f>
        <v>1324663</v>
      </c>
      <c r="O67" s="301">
        <f>C67+D67+E67+F67+G67+H67+I67+J67+K67</f>
        <v>1324663</v>
      </c>
    </row>
    <row r="68" spans="1:15" ht="15.75">
      <c r="A68" s="282"/>
      <c r="B68" s="299" t="s">
        <v>247</v>
      </c>
      <c r="C68" s="300">
        <v>42507</v>
      </c>
      <c r="D68" s="301">
        <v>175486</v>
      </c>
      <c r="E68" s="302">
        <v>771047</v>
      </c>
      <c r="F68" s="301">
        <v>295726</v>
      </c>
      <c r="G68" s="301">
        <v>28765</v>
      </c>
      <c r="H68" s="301">
        <v>6000</v>
      </c>
      <c r="I68" s="301">
        <v>2392</v>
      </c>
      <c r="J68" s="301">
        <v>2740</v>
      </c>
      <c r="K68" s="301"/>
      <c r="L68" s="301">
        <f>C68+D68+G68+I68+J68</f>
        <v>251890</v>
      </c>
      <c r="M68" s="301">
        <v>6000</v>
      </c>
      <c r="N68" s="301">
        <f>C68+D68+E68+F68+G68+H68+I68+J68+K68</f>
        <v>1324663</v>
      </c>
      <c r="O68" s="301">
        <f>C68+D68+E68+F68+G68+H68+I68+J68+K68</f>
        <v>1324663</v>
      </c>
    </row>
    <row r="69" spans="1:15" ht="15.75">
      <c r="A69" s="282"/>
      <c r="B69" s="299" t="s">
        <v>251</v>
      </c>
      <c r="C69" s="303">
        <v>2356</v>
      </c>
      <c r="D69" s="301">
        <v>16375</v>
      </c>
      <c r="E69" s="303">
        <v>116347</v>
      </c>
      <c r="F69" s="301">
        <v>44330</v>
      </c>
      <c r="G69" s="303">
        <v>5532</v>
      </c>
      <c r="H69" s="301">
        <v>1332</v>
      </c>
      <c r="I69" s="303">
        <v>516</v>
      </c>
      <c r="J69" s="301">
        <v>634</v>
      </c>
      <c r="K69" s="303"/>
      <c r="L69" s="301">
        <f>C69+D69+G69+I69+J69</f>
        <v>25413</v>
      </c>
      <c r="M69" s="303">
        <v>1332</v>
      </c>
      <c r="N69" s="301">
        <f>C69+D69+E69+F69+G69+H69+I69+J69+K69</f>
        <v>187422</v>
      </c>
      <c r="O69" s="301">
        <f>C69+D69+E69+F69+G69+H69+I69+J69+K69</f>
        <v>187422</v>
      </c>
    </row>
    <row r="70" spans="1:15" ht="16.5" thickBot="1">
      <c r="A70" s="282"/>
      <c r="B70" s="304" t="s">
        <v>252</v>
      </c>
      <c r="C70" s="305">
        <f>C69/C68*100</f>
        <v>5.5426165102218459</v>
      </c>
      <c r="D70" s="306">
        <f t="shared" ref="D70:O70" si="12">D69/D68*100</f>
        <v>9.3312287020047187</v>
      </c>
      <c r="E70" s="307">
        <f t="shared" si="12"/>
        <v>15.08948222352204</v>
      </c>
      <c r="F70" s="306">
        <f t="shared" si="12"/>
        <v>14.990227440265652</v>
      </c>
      <c r="G70" s="308">
        <f t="shared" si="12"/>
        <v>19.23170519728837</v>
      </c>
      <c r="H70" s="306">
        <f t="shared" si="12"/>
        <v>22.2</v>
      </c>
      <c r="I70" s="308">
        <f t="shared" si="12"/>
        <v>21.57190635451505</v>
      </c>
      <c r="J70" s="306">
        <f t="shared" si="12"/>
        <v>23.138686131386862</v>
      </c>
      <c r="K70" s="308"/>
      <c r="L70" s="306">
        <f t="shared" si="12"/>
        <v>10.088927706538568</v>
      </c>
      <c r="M70" s="308">
        <f t="shared" si="12"/>
        <v>22.2</v>
      </c>
      <c r="N70" s="306">
        <f t="shared" si="12"/>
        <v>14.148655167389743</v>
      </c>
      <c r="O70" s="306">
        <f t="shared" si="12"/>
        <v>14.148655167389743</v>
      </c>
    </row>
    <row r="71" spans="1:15" ht="15.75">
      <c r="A71" s="282"/>
      <c r="B71" s="295" t="s">
        <v>262</v>
      </c>
      <c r="C71" s="296">
        <v>0</v>
      </c>
      <c r="D71" s="297">
        <v>0</v>
      </c>
      <c r="E71" s="298">
        <v>0</v>
      </c>
      <c r="F71" s="297">
        <v>0</v>
      </c>
      <c r="G71" s="297">
        <v>0</v>
      </c>
      <c r="H71" s="297">
        <v>0</v>
      </c>
      <c r="I71" s="297">
        <v>0</v>
      </c>
      <c r="J71" s="297">
        <v>0</v>
      </c>
      <c r="K71" s="297"/>
      <c r="L71" s="297">
        <v>0</v>
      </c>
      <c r="M71" s="297">
        <v>0</v>
      </c>
      <c r="N71" s="297">
        <v>0</v>
      </c>
      <c r="O71" s="297">
        <v>0</v>
      </c>
    </row>
    <row r="72" spans="1:15" ht="15.75">
      <c r="A72" s="282"/>
      <c r="B72" s="299" t="s">
        <v>246</v>
      </c>
      <c r="C72" s="300">
        <v>53447</v>
      </c>
      <c r="D72" s="301">
        <v>113177</v>
      </c>
      <c r="E72" s="302">
        <v>822078</v>
      </c>
      <c r="F72" s="301">
        <v>314754</v>
      </c>
      <c r="G72" s="301">
        <v>42001</v>
      </c>
      <c r="H72" s="301">
        <v>6500</v>
      </c>
      <c r="I72" s="301">
        <v>2775</v>
      </c>
      <c r="J72" s="301">
        <v>2100</v>
      </c>
      <c r="K72" s="301"/>
      <c r="L72" s="301">
        <f>C72+D72+G72+I72+J72</f>
        <v>213500</v>
      </c>
      <c r="M72" s="301">
        <v>6500</v>
      </c>
      <c r="N72" s="301">
        <f>C72+D72+E72+F72+G72+H72+I72+J72+K72</f>
        <v>1356832</v>
      </c>
      <c r="O72" s="301">
        <f>C72+D72+E72+F72+G72+H72+I72+J72+K72</f>
        <v>1356832</v>
      </c>
    </row>
    <row r="73" spans="1:15" ht="15.75">
      <c r="A73" s="282"/>
      <c r="B73" s="299" t="s">
        <v>247</v>
      </c>
      <c r="C73" s="300">
        <v>55623</v>
      </c>
      <c r="D73" s="301">
        <v>111001</v>
      </c>
      <c r="E73" s="302">
        <v>822078</v>
      </c>
      <c r="F73" s="301">
        <v>314754</v>
      </c>
      <c r="G73" s="301">
        <v>42001</v>
      </c>
      <c r="H73" s="301">
        <v>6500</v>
      </c>
      <c r="I73" s="301">
        <v>2775</v>
      </c>
      <c r="J73" s="301">
        <v>2100</v>
      </c>
      <c r="K73" s="301"/>
      <c r="L73" s="301">
        <f>C73+D73+G73+I73+J73</f>
        <v>213500</v>
      </c>
      <c r="M73" s="301">
        <v>6500</v>
      </c>
      <c r="N73" s="301">
        <f>C73+D73+E73+F73+G73+H73+I73+J73+K73</f>
        <v>1356832</v>
      </c>
      <c r="O73" s="301">
        <f>C73+D73+E73+F73+G73+H73+I73+J73+K73</f>
        <v>1356832</v>
      </c>
    </row>
    <row r="74" spans="1:15" ht="15.75">
      <c r="A74" s="282"/>
      <c r="B74" s="299" t="s">
        <v>251</v>
      </c>
      <c r="C74" s="303">
        <v>2193</v>
      </c>
      <c r="D74" s="301">
        <v>8130</v>
      </c>
      <c r="E74" s="303">
        <v>121507</v>
      </c>
      <c r="F74" s="301">
        <v>47043</v>
      </c>
      <c r="G74" s="303">
        <v>5700</v>
      </c>
      <c r="H74" s="301">
        <v>1420</v>
      </c>
      <c r="I74" s="303">
        <v>166</v>
      </c>
      <c r="J74" s="301">
        <v>0</v>
      </c>
      <c r="K74" s="303"/>
      <c r="L74" s="301">
        <f>C74+D74+G74+I74+J74</f>
        <v>16189</v>
      </c>
      <c r="M74" s="303">
        <v>1420</v>
      </c>
      <c r="N74" s="301">
        <f>C74+D74+E74+F74+G74+H74+I74+J74+K74</f>
        <v>186159</v>
      </c>
      <c r="O74" s="301">
        <f>C74+D74+E74+F74+G74+H74+I74+J74+K74</f>
        <v>186159</v>
      </c>
    </row>
    <row r="75" spans="1:15" ht="16.5" thickBot="1">
      <c r="A75" s="282"/>
      <c r="B75" s="304" t="s">
        <v>252</v>
      </c>
      <c r="C75" s="305">
        <f>C74/C73*100</f>
        <v>3.9426136670082519</v>
      </c>
      <c r="D75" s="306">
        <f t="shared" ref="D75:O75" si="13">D74/D73*100</f>
        <v>7.3242583400149552</v>
      </c>
      <c r="E75" s="307">
        <f t="shared" si="13"/>
        <v>14.78047095287795</v>
      </c>
      <c r="F75" s="306">
        <f t="shared" si="13"/>
        <v>14.945957795611811</v>
      </c>
      <c r="G75" s="308">
        <f t="shared" si="13"/>
        <v>13.571105449870242</v>
      </c>
      <c r="H75" s="306">
        <f t="shared" si="13"/>
        <v>21.846153846153847</v>
      </c>
      <c r="I75" s="308">
        <f t="shared" si="13"/>
        <v>5.9819819819819822</v>
      </c>
      <c r="J75" s="306">
        <f t="shared" si="13"/>
        <v>0</v>
      </c>
      <c r="K75" s="308"/>
      <c r="L75" s="306">
        <f t="shared" si="13"/>
        <v>7.5826697892271655</v>
      </c>
      <c r="M75" s="308">
        <f t="shared" si="13"/>
        <v>21.846153846153847</v>
      </c>
      <c r="N75" s="306">
        <f t="shared" si="13"/>
        <v>13.72012157732129</v>
      </c>
      <c r="O75" s="306">
        <f t="shared" si="13"/>
        <v>13.72012157732129</v>
      </c>
    </row>
    <row r="76" spans="1:15" ht="15.75">
      <c r="A76" s="282"/>
      <c r="B76" s="295" t="s">
        <v>263</v>
      </c>
      <c r="C76" s="296">
        <v>0</v>
      </c>
      <c r="D76" s="297">
        <v>0</v>
      </c>
      <c r="E76" s="298">
        <v>0</v>
      </c>
      <c r="F76" s="297">
        <v>0</v>
      </c>
      <c r="G76" s="297">
        <v>0</v>
      </c>
      <c r="H76" s="297">
        <v>0</v>
      </c>
      <c r="I76" s="297">
        <v>0</v>
      </c>
      <c r="J76" s="297">
        <v>0</v>
      </c>
      <c r="K76" s="297"/>
      <c r="L76" s="297">
        <v>0</v>
      </c>
      <c r="M76" s="297">
        <v>0</v>
      </c>
      <c r="N76" s="297">
        <v>0</v>
      </c>
      <c r="O76" s="297">
        <v>0</v>
      </c>
    </row>
    <row r="77" spans="1:15" ht="15.75">
      <c r="A77" s="282"/>
      <c r="B77" s="299" t="s">
        <v>246</v>
      </c>
      <c r="C77" s="300">
        <v>78244</v>
      </c>
      <c r="D77" s="301">
        <v>128649</v>
      </c>
      <c r="E77" s="302">
        <v>963735</v>
      </c>
      <c r="F77" s="301">
        <v>368208</v>
      </c>
      <c r="G77" s="301">
        <v>49200</v>
      </c>
      <c r="H77" s="301">
        <v>3600</v>
      </c>
      <c r="I77" s="301">
        <v>4505</v>
      </c>
      <c r="J77" s="301">
        <v>3422</v>
      </c>
      <c r="K77" s="301"/>
      <c r="L77" s="301">
        <f>C77+D77+G77+I77+J77</f>
        <v>264020</v>
      </c>
      <c r="M77" s="301">
        <v>3600</v>
      </c>
      <c r="N77" s="301">
        <f>C77+D77+E77+F77+G77+H77+I77+J77+K77</f>
        <v>1599563</v>
      </c>
      <c r="O77" s="301">
        <f>C77+D77+E77+F77+G77+H77+I77+J77+K77</f>
        <v>1599563</v>
      </c>
    </row>
    <row r="78" spans="1:15" ht="15.75">
      <c r="A78" s="282"/>
      <c r="B78" s="299" t="s">
        <v>247</v>
      </c>
      <c r="C78" s="300">
        <v>78255</v>
      </c>
      <c r="D78" s="301">
        <v>128638</v>
      </c>
      <c r="E78" s="302">
        <v>963735</v>
      </c>
      <c r="F78" s="301">
        <v>368208</v>
      </c>
      <c r="G78" s="301">
        <v>49200</v>
      </c>
      <c r="H78" s="301">
        <v>3600</v>
      </c>
      <c r="I78" s="301">
        <v>4505</v>
      </c>
      <c r="J78" s="301">
        <v>3422</v>
      </c>
      <c r="K78" s="301"/>
      <c r="L78" s="301">
        <f>C78+D78+G78+I78+J78</f>
        <v>264020</v>
      </c>
      <c r="M78" s="301">
        <v>3600</v>
      </c>
      <c r="N78" s="301">
        <f>C78+D78+E78+F78+G78+H78+I78+J78+K78</f>
        <v>1599563</v>
      </c>
      <c r="O78" s="301">
        <f>C78+D78+E78+F78+G78+H78+I78+J78+K78</f>
        <v>1599563</v>
      </c>
    </row>
    <row r="79" spans="1:15" ht="15.75">
      <c r="A79" s="282"/>
      <c r="B79" s="299" t="s">
        <v>251</v>
      </c>
      <c r="C79" s="303">
        <v>5619</v>
      </c>
      <c r="D79" s="301">
        <v>13161</v>
      </c>
      <c r="E79" s="303">
        <v>148587</v>
      </c>
      <c r="F79" s="301">
        <v>57949</v>
      </c>
      <c r="G79" s="303">
        <v>6998</v>
      </c>
      <c r="H79" s="301">
        <v>549</v>
      </c>
      <c r="I79" s="303">
        <v>100</v>
      </c>
      <c r="J79" s="301">
        <v>383</v>
      </c>
      <c r="K79" s="303"/>
      <c r="L79" s="301">
        <f>C79+D79+G79+I79+J79</f>
        <v>26261</v>
      </c>
      <c r="M79" s="303">
        <v>548</v>
      </c>
      <c r="N79" s="301">
        <f>C79+D79+E79+F79+G79+H79+I79+J79+K79</f>
        <v>233346</v>
      </c>
      <c r="O79" s="301">
        <f>C79+D79+E79+F79+G79+H79+I79+J79+K79</f>
        <v>233346</v>
      </c>
    </row>
    <row r="80" spans="1:15" ht="16.5" thickBot="1">
      <c r="A80" s="282"/>
      <c r="B80" s="304" t="s">
        <v>252</v>
      </c>
      <c r="C80" s="305">
        <f>C79/C78*100</f>
        <v>7.1803718612229259</v>
      </c>
      <c r="D80" s="306">
        <f t="shared" ref="D80:O80" si="14">D79/D78*100</f>
        <v>10.231035930284985</v>
      </c>
      <c r="E80" s="307">
        <f t="shared" si="14"/>
        <v>15.417827514825133</v>
      </c>
      <c r="F80" s="306">
        <f t="shared" si="14"/>
        <v>15.738115413027421</v>
      </c>
      <c r="G80" s="308">
        <f t="shared" si="14"/>
        <v>14.223577235772359</v>
      </c>
      <c r="H80" s="306">
        <f t="shared" si="14"/>
        <v>15.25</v>
      </c>
      <c r="I80" s="308">
        <f t="shared" si="14"/>
        <v>2.2197558268590454</v>
      </c>
      <c r="J80" s="306">
        <f t="shared" si="14"/>
        <v>11.19228521332554</v>
      </c>
      <c r="K80" s="308"/>
      <c r="L80" s="306">
        <f t="shared" si="14"/>
        <v>9.9465949549276562</v>
      </c>
      <c r="M80" s="308">
        <f t="shared" si="14"/>
        <v>15.222222222222223</v>
      </c>
      <c r="N80" s="306">
        <f t="shared" si="14"/>
        <v>14.588109377373696</v>
      </c>
      <c r="O80" s="306">
        <f t="shared" si="14"/>
        <v>14.588109377373696</v>
      </c>
    </row>
    <row r="81" spans="1:15" ht="15.75">
      <c r="A81" s="282"/>
      <c r="B81" s="295" t="s">
        <v>264</v>
      </c>
      <c r="C81" s="296">
        <v>0</v>
      </c>
      <c r="D81" s="297">
        <v>0</v>
      </c>
      <c r="E81" s="298">
        <v>0</v>
      </c>
      <c r="F81" s="297">
        <v>0</v>
      </c>
      <c r="G81" s="297">
        <v>0</v>
      </c>
      <c r="H81" s="297">
        <v>0</v>
      </c>
      <c r="I81" s="297">
        <v>0</v>
      </c>
      <c r="J81" s="297">
        <v>0</v>
      </c>
      <c r="K81" s="297">
        <v>0</v>
      </c>
      <c r="L81" s="297">
        <v>0</v>
      </c>
      <c r="M81" s="297">
        <v>0</v>
      </c>
      <c r="N81" s="297">
        <v>0</v>
      </c>
      <c r="O81" s="297">
        <v>0</v>
      </c>
    </row>
    <row r="82" spans="1:15" ht="15.75">
      <c r="A82" s="282"/>
      <c r="B82" s="299" t="s">
        <v>246</v>
      </c>
      <c r="C82" s="300">
        <v>104258</v>
      </c>
      <c r="D82" s="301">
        <v>202779</v>
      </c>
      <c r="E82" s="302">
        <v>1349838</v>
      </c>
      <c r="F82" s="301">
        <v>517284</v>
      </c>
      <c r="G82" s="301">
        <v>71350</v>
      </c>
      <c r="H82" s="301">
        <v>9900</v>
      </c>
      <c r="I82" s="301">
        <v>32613</v>
      </c>
      <c r="J82" s="301">
        <v>7000</v>
      </c>
      <c r="K82" s="301">
        <v>600</v>
      </c>
      <c r="L82" s="301">
        <f>C82+D82+G82+I82+J82</f>
        <v>418000</v>
      </c>
      <c r="M82" s="301">
        <v>10500</v>
      </c>
      <c r="N82" s="301">
        <f>C82+D82+E82+F82+G82+H82+I82+J82+K82</f>
        <v>2295622</v>
      </c>
      <c r="O82" s="301">
        <f>C82+D82+E82+F82+G82+H82+I82+J82+K82</f>
        <v>2295622</v>
      </c>
    </row>
    <row r="83" spans="1:15" ht="15.75">
      <c r="A83" s="282"/>
      <c r="B83" s="299" t="s">
        <v>247</v>
      </c>
      <c r="C83" s="300">
        <v>104258</v>
      </c>
      <c r="D83" s="301">
        <v>202779</v>
      </c>
      <c r="E83" s="302">
        <v>1349838</v>
      </c>
      <c r="F83" s="301">
        <v>517284</v>
      </c>
      <c r="G83" s="301">
        <v>71350</v>
      </c>
      <c r="H83" s="301">
        <v>9900</v>
      </c>
      <c r="I83" s="301">
        <v>32613</v>
      </c>
      <c r="J83" s="301">
        <v>7000</v>
      </c>
      <c r="K83" s="301">
        <v>600</v>
      </c>
      <c r="L83" s="301">
        <f>C83+D83+G83+I83+J83</f>
        <v>418000</v>
      </c>
      <c r="M83" s="301">
        <v>10500</v>
      </c>
      <c r="N83" s="301">
        <f>C83+D83+E83+F83+G83+H83+I83+J83+K83</f>
        <v>2295622</v>
      </c>
      <c r="O83" s="301">
        <f>C83+D83+E83+F83+G83+H83+I83+J83+K83</f>
        <v>2295622</v>
      </c>
    </row>
    <row r="84" spans="1:15" ht="15.75">
      <c r="A84" s="282"/>
      <c r="B84" s="299" t="s">
        <v>251</v>
      </c>
      <c r="C84" s="303">
        <v>4499</v>
      </c>
      <c r="D84" s="301">
        <v>25624</v>
      </c>
      <c r="E84" s="303">
        <v>195142</v>
      </c>
      <c r="F84" s="301">
        <v>75176</v>
      </c>
      <c r="G84" s="303">
        <v>10387</v>
      </c>
      <c r="H84" s="301">
        <v>4912</v>
      </c>
      <c r="I84" s="303">
        <v>143</v>
      </c>
      <c r="J84" s="301">
        <v>788</v>
      </c>
      <c r="K84" s="303">
        <v>96</v>
      </c>
      <c r="L84" s="301">
        <f>C84+D84+G84+I84+J84</f>
        <v>41441</v>
      </c>
      <c r="M84" s="303">
        <v>5008</v>
      </c>
      <c r="N84" s="301">
        <f>C84+D84+E84+F84+G84+H84+I84+J84+K84</f>
        <v>316767</v>
      </c>
      <c r="O84" s="301">
        <f>C84+D84+E84+F84+G84+H84+I84+J84+K84</f>
        <v>316767</v>
      </c>
    </row>
    <row r="85" spans="1:15" ht="16.5" thickBot="1">
      <c r="A85" s="282"/>
      <c r="B85" s="304" t="s">
        <v>252</v>
      </c>
      <c r="C85" s="305">
        <f>C84/C83*100</f>
        <v>4.3152563832032076</v>
      </c>
      <c r="D85" s="306">
        <f t="shared" ref="D85:O85" si="15">D84/D83*100</f>
        <v>12.636416985979809</v>
      </c>
      <c r="E85" s="307">
        <f t="shared" si="15"/>
        <v>14.456697766694967</v>
      </c>
      <c r="F85" s="306">
        <f t="shared" si="15"/>
        <v>14.532829161543756</v>
      </c>
      <c r="G85" s="308">
        <f t="shared" si="15"/>
        <v>14.55781359495445</v>
      </c>
      <c r="H85" s="306">
        <f t="shared" si="15"/>
        <v>49.616161616161612</v>
      </c>
      <c r="I85" s="308">
        <f t="shared" si="15"/>
        <v>0.43847545457332965</v>
      </c>
      <c r="J85" s="306">
        <f t="shared" si="15"/>
        <v>11.257142857142858</v>
      </c>
      <c r="K85" s="308">
        <f t="shared" si="15"/>
        <v>16</v>
      </c>
      <c r="L85" s="306">
        <f t="shared" si="15"/>
        <v>9.9141148325358852</v>
      </c>
      <c r="M85" s="308">
        <f t="shared" si="15"/>
        <v>47.695238095238096</v>
      </c>
      <c r="N85" s="306">
        <f t="shared" si="15"/>
        <v>13.798743869853139</v>
      </c>
      <c r="O85" s="306">
        <f t="shared" si="15"/>
        <v>13.798743869853139</v>
      </c>
    </row>
    <row r="86" spans="1:15" ht="15.75">
      <c r="A86" s="282"/>
      <c r="B86" s="295" t="s">
        <v>265</v>
      </c>
      <c r="C86" s="296">
        <v>0</v>
      </c>
      <c r="D86" s="297">
        <v>0</v>
      </c>
      <c r="E86" s="298">
        <v>0</v>
      </c>
      <c r="F86" s="297">
        <v>0</v>
      </c>
      <c r="G86" s="297">
        <v>0</v>
      </c>
      <c r="H86" s="297">
        <v>0</v>
      </c>
      <c r="I86" s="297">
        <v>0</v>
      </c>
      <c r="J86" s="297">
        <v>0</v>
      </c>
      <c r="K86" s="297">
        <v>0</v>
      </c>
      <c r="L86" s="297">
        <v>0</v>
      </c>
      <c r="M86" s="297">
        <v>0</v>
      </c>
      <c r="N86" s="297">
        <v>0</v>
      </c>
      <c r="O86" s="297">
        <v>0</v>
      </c>
    </row>
    <row r="87" spans="1:15" ht="15.75">
      <c r="A87" s="282"/>
      <c r="B87" s="299" t="s">
        <v>246</v>
      </c>
      <c r="C87" s="300">
        <v>44900</v>
      </c>
      <c r="D87" s="301">
        <v>163812</v>
      </c>
      <c r="E87" s="302">
        <v>827066</v>
      </c>
      <c r="F87" s="301">
        <v>316397</v>
      </c>
      <c r="G87" s="301">
        <v>39800</v>
      </c>
      <c r="H87" s="301">
        <v>4334</v>
      </c>
      <c r="I87" s="301">
        <v>988</v>
      </c>
      <c r="J87" s="301">
        <v>2500</v>
      </c>
      <c r="K87" s="301">
        <v>366</v>
      </c>
      <c r="L87" s="301">
        <f>C87+D87+G87+I87+J87</f>
        <v>252000</v>
      </c>
      <c r="M87" s="301">
        <v>4700</v>
      </c>
      <c r="N87" s="301">
        <f>C87+D87+E87+F87+G87+H87+I87+J87+K87</f>
        <v>1400163</v>
      </c>
      <c r="O87" s="301">
        <f>C87+D87+E87+F87+G87+H87+I87+J87+K87</f>
        <v>1400163</v>
      </c>
    </row>
    <row r="88" spans="1:15" ht="15.75">
      <c r="A88" s="282"/>
      <c r="B88" s="299" t="s">
        <v>247</v>
      </c>
      <c r="C88" s="300">
        <v>44900</v>
      </c>
      <c r="D88" s="301">
        <v>163812</v>
      </c>
      <c r="E88" s="302">
        <v>827066</v>
      </c>
      <c r="F88" s="301">
        <v>316397</v>
      </c>
      <c r="G88" s="301">
        <v>39800</v>
      </c>
      <c r="H88" s="301">
        <v>4334</v>
      </c>
      <c r="I88" s="301">
        <v>988</v>
      </c>
      <c r="J88" s="301">
        <v>2500</v>
      </c>
      <c r="K88" s="301">
        <v>366</v>
      </c>
      <c r="L88" s="301">
        <f>C88+D88+G88+I88+J88</f>
        <v>252000</v>
      </c>
      <c r="M88" s="301">
        <v>4700</v>
      </c>
      <c r="N88" s="301">
        <f>C88+D88+E88+F88+G88+H88+I88+J88+K88</f>
        <v>1400163</v>
      </c>
      <c r="O88" s="301">
        <f>C88+D88+E88+F88+G88+H88+I88+J88+K88</f>
        <v>1400163</v>
      </c>
    </row>
    <row r="89" spans="1:15" ht="15.75">
      <c r="A89" s="282"/>
      <c r="B89" s="299" t="s">
        <v>251</v>
      </c>
      <c r="C89" s="316">
        <v>3078</v>
      </c>
      <c r="D89" s="301">
        <v>18374</v>
      </c>
      <c r="E89" s="303">
        <v>125254</v>
      </c>
      <c r="F89" s="301">
        <v>48100</v>
      </c>
      <c r="G89" s="303">
        <v>6236</v>
      </c>
      <c r="H89" s="301">
        <v>1086</v>
      </c>
      <c r="I89" s="303">
        <v>0</v>
      </c>
      <c r="J89" s="301">
        <v>218</v>
      </c>
      <c r="K89" s="303">
        <v>63</v>
      </c>
      <c r="L89" s="301">
        <f>C89+D89+G89+I89+J89</f>
        <v>27906</v>
      </c>
      <c r="M89" s="303">
        <v>1149</v>
      </c>
      <c r="N89" s="301">
        <f>C89+D89+E89+F89+G89+H89+I89+J89+K89</f>
        <v>202409</v>
      </c>
      <c r="O89" s="301">
        <f>C89+D89+E89+F89+G89+H89+I89+J89+K89</f>
        <v>202409</v>
      </c>
    </row>
    <row r="90" spans="1:15" ht="16.5" thickBot="1">
      <c r="A90" s="282"/>
      <c r="B90" s="304" t="s">
        <v>252</v>
      </c>
      <c r="C90" s="305">
        <f>C89/C88*100</f>
        <v>6.8552338530066814</v>
      </c>
      <c r="D90" s="306">
        <f t="shared" ref="D90:O90" si="16">D89/D88*100</f>
        <v>11.216516494518105</v>
      </c>
      <c r="E90" s="307">
        <f t="shared" si="16"/>
        <v>15.144377836835272</v>
      </c>
      <c r="F90" s="306">
        <f t="shared" si="16"/>
        <v>15.20241974481427</v>
      </c>
      <c r="G90" s="308">
        <f t="shared" si="16"/>
        <v>15.668341708542712</v>
      </c>
      <c r="H90" s="306">
        <f t="shared" si="16"/>
        <v>25.057683433317951</v>
      </c>
      <c r="I90" s="308">
        <f t="shared" si="16"/>
        <v>0</v>
      </c>
      <c r="J90" s="306">
        <f t="shared" si="16"/>
        <v>8.7200000000000006</v>
      </c>
      <c r="K90" s="308">
        <f t="shared" si="16"/>
        <v>17.21311475409836</v>
      </c>
      <c r="L90" s="306">
        <f t="shared" si="16"/>
        <v>11.073809523809523</v>
      </c>
      <c r="M90" s="308">
        <f t="shared" si="16"/>
        <v>24.446808510638299</v>
      </c>
      <c r="N90" s="306">
        <f t="shared" si="16"/>
        <v>14.456102610910301</v>
      </c>
      <c r="O90" s="306">
        <f t="shared" si="16"/>
        <v>14.456102610910301</v>
      </c>
    </row>
    <row r="91" spans="1:15" ht="15.75">
      <c r="A91" s="282"/>
      <c r="B91" s="295" t="s">
        <v>266</v>
      </c>
      <c r="C91" s="296">
        <v>0</v>
      </c>
      <c r="D91" s="297">
        <v>0</v>
      </c>
      <c r="E91" s="298">
        <v>0</v>
      </c>
      <c r="F91" s="297">
        <v>0</v>
      </c>
      <c r="G91" s="297">
        <v>0</v>
      </c>
      <c r="H91" s="297">
        <v>0</v>
      </c>
      <c r="I91" s="297">
        <v>0</v>
      </c>
      <c r="J91" s="297">
        <v>0</v>
      </c>
      <c r="K91" s="297">
        <v>0</v>
      </c>
      <c r="L91" s="297">
        <v>0</v>
      </c>
      <c r="M91" s="297">
        <v>0</v>
      </c>
      <c r="N91" s="297">
        <v>0</v>
      </c>
      <c r="O91" s="297">
        <v>0</v>
      </c>
    </row>
    <row r="92" spans="1:15" ht="15.75">
      <c r="A92" s="282"/>
      <c r="B92" s="299" t="s">
        <v>246</v>
      </c>
      <c r="C92" s="300">
        <v>44905</v>
      </c>
      <c r="D92" s="301">
        <v>162360</v>
      </c>
      <c r="E92" s="302">
        <v>810701</v>
      </c>
      <c r="F92" s="301">
        <v>309981</v>
      </c>
      <c r="G92" s="301">
        <v>40500</v>
      </c>
      <c r="H92" s="301">
        <v>4004</v>
      </c>
      <c r="I92" s="301">
        <v>1885</v>
      </c>
      <c r="J92" s="301">
        <v>2350</v>
      </c>
      <c r="K92" s="301">
        <v>396</v>
      </c>
      <c r="L92" s="301">
        <f>C92+D92+G92+I92+J92</f>
        <v>252000</v>
      </c>
      <c r="M92" s="301">
        <v>4400</v>
      </c>
      <c r="N92" s="301">
        <f>C92+D92+E92+F92+G92+H92+I92+J92+K92</f>
        <v>1377082</v>
      </c>
      <c r="O92" s="301">
        <f>C92+D92+E92+F92+G92+H92+I92+J92+K92</f>
        <v>1377082</v>
      </c>
    </row>
    <row r="93" spans="1:15" ht="15.75">
      <c r="A93" s="282"/>
      <c r="B93" s="299" t="s">
        <v>247</v>
      </c>
      <c r="C93" s="300">
        <v>44905</v>
      </c>
      <c r="D93" s="301">
        <v>162360</v>
      </c>
      <c r="E93" s="302">
        <v>810701</v>
      </c>
      <c r="F93" s="301">
        <v>309981</v>
      </c>
      <c r="G93" s="301">
        <v>40500</v>
      </c>
      <c r="H93" s="301">
        <v>4004</v>
      </c>
      <c r="I93" s="301">
        <v>1885</v>
      </c>
      <c r="J93" s="301">
        <v>2350</v>
      </c>
      <c r="K93" s="301">
        <v>396</v>
      </c>
      <c r="L93" s="301">
        <f>C93+D93+G93+I93+J93</f>
        <v>252000</v>
      </c>
      <c r="M93" s="301">
        <v>4400</v>
      </c>
      <c r="N93" s="301">
        <f>C93+D93+E93+F93+G93+H93+I93+J93+K93</f>
        <v>1377082</v>
      </c>
      <c r="O93" s="301">
        <f>C93+D93+E93+F93+G93+H93+I93+J93+K93</f>
        <v>1377082</v>
      </c>
    </row>
    <row r="94" spans="1:15" ht="15.75">
      <c r="A94" s="282"/>
      <c r="B94" s="299" t="s">
        <v>251</v>
      </c>
      <c r="C94" s="303">
        <v>2237</v>
      </c>
      <c r="D94" s="301">
        <v>18451</v>
      </c>
      <c r="E94" s="303">
        <v>126628</v>
      </c>
      <c r="F94" s="301">
        <v>47727</v>
      </c>
      <c r="G94" s="303">
        <v>5823</v>
      </c>
      <c r="H94" s="301">
        <v>637</v>
      </c>
      <c r="I94" s="303">
        <v>285</v>
      </c>
      <c r="J94" s="301">
        <v>442</v>
      </c>
      <c r="K94" s="303">
        <v>59</v>
      </c>
      <c r="L94" s="301">
        <f>C94+D94+G94+I94+J94</f>
        <v>27238</v>
      </c>
      <c r="M94" s="303">
        <v>696</v>
      </c>
      <c r="N94" s="301">
        <f>C94+D94+E94+F94+G94+H94+I94+J94+K94</f>
        <v>202289</v>
      </c>
      <c r="O94" s="301">
        <f>C94+D94+E94+F94+G94+H94+I94+J94+K94</f>
        <v>202289</v>
      </c>
    </row>
    <row r="95" spans="1:15" ht="16.5" thickBot="1">
      <c r="A95" s="282"/>
      <c r="B95" s="304" t="s">
        <v>252</v>
      </c>
      <c r="C95" s="305">
        <f>C94/C93*100</f>
        <v>4.981627881082284</v>
      </c>
      <c r="D95" s="306">
        <f t="shared" ref="D95:O95" si="17">D94/D93*100</f>
        <v>11.364252278886426</v>
      </c>
      <c r="E95" s="307">
        <f t="shared" si="17"/>
        <v>15.619568743593506</v>
      </c>
      <c r="F95" s="306">
        <f t="shared" si="17"/>
        <v>15.396750123394659</v>
      </c>
      <c r="G95" s="308">
        <f t="shared" si="17"/>
        <v>14.377777777777778</v>
      </c>
      <c r="H95" s="306">
        <f t="shared" si="17"/>
        <v>15.909090909090908</v>
      </c>
      <c r="I95" s="308">
        <f t="shared" si="17"/>
        <v>15.119363395225463</v>
      </c>
      <c r="J95" s="306">
        <f t="shared" si="17"/>
        <v>18.808510638297875</v>
      </c>
      <c r="K95" s="308">
        <f t="shared" si="17"/>
        <v>14.898989898989898</v>
      </c>
      <c r="L95" s="306">
        <f t="shared" si="17"/>
        <v>10.808730158730159</v>
      </c>
      <c r="M95" s="308">
        <f t="shared" si="17"/>
        <v>15.818181818181817</v>
      </c>
      <c r="N95" s="306">
        <f t="shared" si="17"/>
        <v>14.689684419664189</v>
      </c>
      <c r="O95" s="306">
        <f t="shared" si="17"/>
        <v>14.689684419664189</v>
      </c>
    </row>
    <row r="96" spans="1:15" ht="15.75">
      <c r="A96" s="282"/>
      <c r="B96" s="295" t="s">
        <v>267</v>
      </c>
      <c r="C96" s="296">
        <v>0</v>
      </c>
      <c r="D96" s="297">
        <v>0</v>
      </c>
      <c r="E96" s="298">
        <v>0</v>
      </c>
      <c r="F96" s="297">
        <v>0</v>
      </c>
      <c r="G96" s="297">
        <v>0</v>
      </c>
      <c r="H96" s="297">
        <v>0</v>
      </c>
      <c r="I96" s="297">
        <v>0</v>
      </c>
      <c r="J96" s="297">
        <v>0</v>
      </c>
      <c r="K96" s="297">
        <v>0</v>
      </c>
      <c r="L96" s="297">
        <v>0</v>
      </c>
      <c r="M96" s="297">
        <v>0</v>
      </c>
      <c r="N96" s="297">
        <v>0</v>
      </c>
      <c r="O96" s="297">
        <v>0</v>
      </c>
    </row>
    <row r="97" spans="1:15" ht="15.75">
      <c r="A97" s="282"/>
      <c r="B97" s="299" t="s">
        <v>246</v>
      </c>
      <c r="C97" s="300">
        <v>47803</v>
      </c>
      <c r="D97" s="301">
        <v>155621</v>
      </c>
      <c r="E97" s="302">
        <v>841923</v>
      </c>
      <c r="F97" s="301">
        <v>322076</v>
      </c>
      <c r="G97" s="301">
        <v>44300</v>
      </c>
      <c r="H97" s="301">
        <v>4804</v>
      </c>
      <c r="I97" s="301">
        <v>3082</v>
      </c>
      <c r="J97" s="301">
        <v>2484</v>
      </c>
      <c r="K97" s="301">
        <v>396</v>
      </c>
      <c r="L97" s="301">
        <f>C97+D97+G97+I97+J97</f>
        <v>253290</v>
      </c>
      <c r="M97" s="301">
        <v>5200</v>
      </c>
      <c r="N97" s="301">
        <f>C97+D97+E97+F97+G97+H97+I97+J97+K97</f>
        <v>1422489</v>
      </c>
      <c r="O97" s="301">
        <f>C97+D97+E97+F97+G97+H97+I97+J97+K97</f>
        <v>1422489</v>
      </c>
    </row>
    <row r="98" spans="1:15" ht="15.75">
      <c r="A98" s="282"/>
      <c r="B98" s="299" t="s">
        <v>247</v>
      </c>
      <c r="C98" s="300">
        <v>47803</v>
      </c>
      <c r="D98" s="301">
        <v>155621</v>
      </c>
      <c r="E98" s="302">
        <v>841923</v>
      </c>
      <c r="F98" s="301">
        <v>322076</v>
      </c>
      <c r="G98" s="301">
        <v>44300</v>
      </c>
      <c r="H98" s="301">
        <v>4804</v>
      </c>
      <c r="I98" s="301">
        <v>3082</v>
      </c>
      <c r="J98" s="301">
        <v>2484</v>
      </c>
      <c r="K98" s="301">
        <v>396</v>
      </c>
      <c r="L98" s="301">
        <f>C98+D98+G98+I98+J98</f>
        <v>253290</v>
      </c>
      <c r="M98" s="301">
        <v>5200</v>
      </c>
      <c r="N98" s="301">
        <f>C98+D98+E98+F98+G98+H98+I98+J98+K98</f>
        <v>1422489</v>
      </c>
      <c r="O98" s="301">
        <f>C98+D98+E98+F98+G98+H98+I98+J98+K98</f>
        <v>1422489</v>
      </c>
    </row>
    <row r="99" spans="1:15" ht="15.75">
      <c r="A99" s="282"/>
      <c r="B99" s="299" t="s">
        <v>251</v>
      </c>
      <c r="C99" s="303">
        <v>3233</v>
      </c>
      <c r="D99" s="301">
        <v>14500</v>
      </c>
      <c r="E99" s="303">
        <v>128203</v>
      </c>
      <c r="F99" s="301">
        <v>48941</v>
      </c>
      <c r="G99" s="303">
        <v>6392</v>
      </c>
      <c r="H99" s="301">
        <v>1310</v>
      </c>
      <c r="I99" s="303">
        <v>100</v>
      </c>
      <c r="J99" s="301">
        <v>444</v>
      </c>
      <c r="K99" s="303">
        <v>60</v>
      </c>
      <c r="L99" s="301">
        <f>C99+D99+G99+I99+J99</f>
        <v>24669</v>
      </c>
      <c r="M99" s="303">
        <v>1370</v>
      </c>
      <c r="N99" s="301">
        <f>C99+D99+E99+F99+G99+H99+I99+J99+K99</f>
        <v>203183</v>
      </c>
      <c r="O99" s="301">
        <f>C99+D99+E99+F99+G99+H99+I99+J99+K99</f>
        <v>203183</v>
      </c>
    </row>
    <row r="100" spans="1:15" ht="16.5" thickBot="1">
      <c r="A100" s="282"/>
      <c r="B100" s="304" t="s">
        <v>252</v>
      </c>
      <c r="C100" s="305">
        <f>C99/C98*100</f>
        <v>6.7631738593812107</v>
      </c>
      <c r="D100" s="306">
        <f t="shared" ref="D100:O100" si="18">D99/D98*100</f>
        <v>9.3175085624690741</v>
      </c>
      <c r="E100" s="307">
        <f t="shared" si="18"/>
        <v>15.227402030827047</v>
      </c>
      <c r="F100" s="306">
        <f t="shared" si="18"/>
        <v>15.195481811746294</v>
      </c>
      <c r="G100" s="308">
        <f t="shared" si="18"/>
        <v>14.428893905191872</v>
      </c>
      <c r="H100" s="306">
        <f t="shared" si="18"/>
        <v>27.268942547876769</v>
      </c>
      <c r="I100" s="308">
        <f t="shared" si="18"/>
        <v>3.2446463335496429</v>
      </c>
      <c r="J100" s="306">
        <f t="shared" si="18"/>
        <v>17.874396135265698</v>
      </c>
      <c r="K100" s="308">
        <f t="shared" si="18"/>
        <v>15.151515151515152</v>
      </c>
      <c r="L100" s="306">
        <f t="shared" si="18"/>
        <v>9.7394291128745696</v>
      </c>
      <c r="M100" s="308">
        <f t="shared" si="18"/>
        <v>26.346153846153847</v>
      </c>
      <c r="N100" s="306">
        <f t="shared" si="18"/>
        <v>14.283625391830798</v>
      </c>
      <c r="O100" s="306">
        <f t="shared" si="18"/>
        <v>14.283625391830798</v>
      </c>
    </row>
    <row r="101" spans="1:15" ht="15.75">
      <c r="A101" s="282"/>
      <c r="B101" s="295" t="s">
        <v>268</v>
      </c>
      <c r="C101" s="296">
        <v>0</v>
      </c>
      <c r="D101" s="297">
        <v>0</v>
      </c>
      <c r="E101" s="298">
        <v>0</v>
      </c>
      <c r="F101" s="297">
        <v>0</v>
      </c>
      <c r="G101" s="297">
        <v>0</v>
      </c>
      <c r="H101" s="297">
        <v>0</v>
      </c>
      <c r="I101" s="297">
        <v>0</v>
      </c>
      <c r="J101" s="297">
        <v>0</v>
      </c>
      <c r="K101" s="297">
        <v>0</v>
      </c>
      <c r="L101" s="297">
        <v>0</v>
      </c>
      <c r="M101" s="297">
        <v>0</v>
      </c>
      <c r="N101" s="297">
        <v>0</v>
      </c>
      <c r="O101" s="297">
        <v>0</v>
      </c>
    </row>
    <row r="102" spans="1:15" ht="15.75">
      <c r="A102" s="282"/>
      <c r="B102" s="299" t="s">
        <v>246</v>
      </c>
      <c r="C102" s="300">
        <v>53213</v>
      </c>
      <c r="D102" s="301">
        <v>106134</v>
      </c>
      <c r="E102" s="302">
        <v>778542</v>
      </c>
      <c r="F102" s="301">
        <v>297237</v>
      </c>
      <c r="G102" s="301">
        <v>39730</v>
      </c>
      <c r="H102" s="301">
        <v>3922</v>
      </c>
      <c r="I102" s="301">
        <v>5198</v>
      </c>
      <c r="J102" s="301">
        <v>1165</v>
      </c>
      <c r="K102" s="301">
        <v>278</v>
      </c>
      <c r="L102" s="301">
        <f>C102+D102+G102+I102+J102</f>
        <v>205440</v>
      </c>
      <c r="M102" s="301">
        <v>4200</v>
      </c>
      <c r="N102" s="301">
        <f>C102+D102+E102+F102+G102+H102+I102+J102+K102</f>
        <v>1285419</v>
      </c>
      <c r="O102" s="301">
        <f>C102+D102+E102+F102+G102+H102+I102+J102+K102</f>
        <v>1285419</v>
      </c>
    </row>
    <row r="103" spans="1:15" ht="15.75">
      <c r="A103" s="282"/>
      <c r="B103" s="299" t="s">
        <v>247</v>
      </c>
      <c r="C103" s="300">
        <v>53213</v>
      </c>
      <c r="D103" s="301">
        <v>106134</v>
      </c>
      <c r="E103" s="302">
        <v>778542</v>
      </c>
      <c r="F103" s="301">
        <v>297237</v>
      </c>
      <c r="G103" s="301">
        <v>39730</v>
      </c>
      <c r="H103" s="301">
        <v>3922</v>
      </c>
      <c r="I103" s="301">
        <v>5198</v>
      </c>
      <c r="J103" s="301">
        <v>1165</v>
      </c>
      <c r="K103" s="301">
        <v>278</v>
      </c>
      <c r="L103" s="301">
        <f>C103+D103+G103+I103+J103</f>
        <v>205440</v>
      </c>
      <c r="M103" s="301">
        <v>4200</v>
      </c>
      <c r="N103" s="301">
        <f>C103+D103+E103+F103+G103+H103+I103+J103+K103</f>
        <v>1285419</v>
      </c>
      <c r="O103" s="301">
        <f>C103+D103+E103+F103+G103+H103+I103+J103+K103</f>
        <v>1285419</v>
      </c>
    </row>
    <row r="104" spans="1:15" ht="15.75">
      <c r="A104" s="282"/>
      <c r="B104" s="299" t="s">
        <v>251</v>
      </c>
      <c r="C104" s="303">
        <v>6536</v>
      </c>
      <c r="D104" s="301">
        <v>8243</v>
      </c>
      <c r="E104" s="303">
        <v>116390</v>
      </c>
      <c r="F104" s="301">
        <v>44690</v>
      </c>
      <c r="G104" s="303">
        <v>5223</v>
      </c>
      <c r="H104" s="301">
        <v>4164</v>
      </c>
      <c r="I104" s="303">
        <v>50</v>
      </c>
      <c r="J104" s="301">
        <v>86</v>
      </c>
      <c r="K104" s="303">
        <v>40</v>
      </c>
      <c r="L104" s="301">
        <f>C104+D104+G104+I104+J104</f>
        <v>20138</v>
      </c>
      <c r="M104" s="303">
        <v>4204</v>
      </c>
      <c r="N104" s="301">
        <f>C104+D104+E104+F104+G104+H104+I104+J104+K104</f>
        <v>185422</v>
      </c>
      <c r="O104" s="301">
        <f>C104+D104+E104+F104+G104+H104+I104+J104+K104</f>
        <v>185422</v>
      </c>
    </row>
    <row r="105" spans="1:15" ht="16.5" thickBot="1">
      <c r="A105" s="282"/>
      <c r="B105" s="304" t="s">
        <v>252</v>
      </c>
      <c r="C105" s="305">
        <f>C104/C103*100</f>
        <v>12.282712870915002</v>
      </c>
      <c r="D105" s="306">
        <f t="shared" ref="D105:O105" si="19">D104/D103*100</f>
        <v>7.766596943486535</v>
      </c>
      <c r="E105" s="307">
        <f t="shared" si="19"/>
        <v>14.94973938464463</v>
      </c>
      <c r="F105" s="306">
        <f t="shared" si="19"/>
        <v>15.035140308911743</v>
      </c>
      <c r="G105" s="308">
        <f t="shared" si="19"/>
        <v>13.146237100427888</v>
      </c>
      <c r="H105" s="306">
        <f t="shared" si="19"/>
        <v>106.17032126466088</v>
      </c>
      <c r="I105" s="308">
        <f t="shared" si="19"/>
        <v>0.96190842631781459</v>
      </c>
      <c r="J105" s="306">
        <f t="shared" si="19"/>
        <v>7.3819742489270386</v>
      </c>
      <c r="K105" s="308">
        <f t="shared" si="19"/>
        <v>14.388489208633093</v>
      </c>
      <c r="L105" s="306">
        <f t="shared" si="19"/>
        <v>9.8023753894081</v>
      </c>
      <c r="M105" s="308">
        <f t="shared" si="19"/>
        <v>100.0952380952381</v>
      </c>
      <c r="N105" s="306">
        <f t="shared" si="19"/>
        <v>14.425024058303167</v>
      </c>
      <c r="O105" s="306">
        <f t="shared" si="19"/>
        <v>14.425024058303167</v>
      </c>
    </row>
    <row r="106" spans="1:15" ht="15.75">
      <c r="A106" s="282"/>
      <c r="B106" s="295" t="s">
        <v>269</v>
      </c>
      <c r="C106" s="296">
        <v>0</v>
      </c>
      <c r="D106" s="297">
        <v>0</v>
      </c>
      <c r="E106" s="298">
        <v>0</v>
      </c>
      <c r="F106" s="297">
        <v>0</v>
      </c>
      <c r="G106" s="297">
        <v>0</v>
      </c>
      <c r="H106" s="297">
        <v>0</v>
      </c>
      <c r="I106" s="297">
        <v>0</v>
      </c>
      <c r="J106" s="297">
        <v>0</v>
      </c>
      <c r="K106" s="297">
        <v>0</v>
      </c>
      <c r="L106" s="297">
        <v>0</v>
      </c>
      <c r="M106" s="297">
        <v>0</v>
      </c>
      <c r="N106" s="297">
        <v>0</v>
      </c>
      <c r="O106" s="297">
        <v>0</v>
      </c>
    </row>
    <row r="107" spans="1:15" ht="15.75">
      <c r="A107" s="282"/>
      <c r="B107" s="299" t="s">
        <v>246</v>
      </c>
      <c r="C107" s="300">
        <v>85554</v>
      </c>
      <c r="D107" s="301">
        <v>178694</v>
      </c>
      <c r="E107" s="302">
        <v>1266307</v>
      </c>
      <c r="F107" s="301">
        <v>484067</v>
      </c>
      <c r="G107" s="301">
        <v>70860</v>
      </c>
      <c r="H107" s="301">
        <v>7200</v>
      </c>
      <c r="I107" s="301">
        <v>6252</v>
      </c>
      <c r="J107" s="301">
        <v>3690</v>
      </c>
      <c r="K107" s="301"/>
      <c r="L107" s="301">
        <f>C107+D107+G107+I107+J107</f>
        <v>345050</v>
      </c>
      <c r="M107" s="301">
        <v>7200</v>
      </c>
      <c r="N107" s="301">
        <f>C107+D107+E107+F107+G107+H107+I107+J107+K107</f>
        <v>2102624</v>
      </c>
      <c r="O107" s="301">
        <f>C107+D107+E107+F107+G107+H107+I107+J107+K107</f>
        <v>2102624</v>
      </c>
    </row>
    <row r="108" spans="1:15" ht="15.75">
      <c r="A108" s="282"/>
      <c r="B108" s="299" t="s">
        <v>247</v>
      </c>
      <c r="C108" s="300">
        <v>85554</v>
      </c>
      <c r="D108" s="301">
        <v>178694</v>
      </c>
      <c r="E108" s="302">
        <v>1266307</v>
      </c>
      <c r="F108" s="301">
        <v>484067</v>
      </c>
      <c r="G108" s="301">
        <v>70860</v>
      </c>
      <c r="H108" s="301">
        <v>7200</v>
      </c>
      <c r="I108" s="301">
        <v>6252</v>
      </c>
      <c r="J108" s="301">
        <v>3690</v>
      </c>
      <c r="K108" s="301"/>
      <c r="L108" s="301">
        <f>C108+D108+G108+I108+J108</f>
        <v>345050</v>
      </c>
      <c r="M108" s="301">
        <v>7200</v>
      </c>
      <c r="N108" s="301">
        <f>C108+D108+E108+F108+G108+H108+I108+J108+K108</f>
        <v>2102624</v>
      </c>
      <c r="O108" s="301">
        <f>C108+D108+E108+F108+G108+H108+I108+J108+K108</f>
        <v>2102624</v>
      </c>
    </row>
    <row r="109" spans="1:15" ht="15.75">
      <c r="A109" s="282"/>
      <c r="B109" s="299" t="s">
        <v>251</v>
      </c>
      <c r="C109" s="303">
        <v>6166</v>
      </c>
      <c r="D109" s="301">
        <v>18401</v>
      </c>
      <c r="E109" s="303">
        <v>185650</v>
      </c>
      <c r="F109" s="301">
        <v>70798</v>
      </c>
      <c r="G109" s="303">
        <v>9681</v>
      </c>
      <c r="H109" s="301">
        <v>2681</v>
      </c>
      <c r="I109" s="303">
        <v>200</v>
      </c>
      <c r="J109" s="301">
        <v>343</v>
      </c>
      <c r="K109" s="303"/>
      <c r="L109" s="301">
        <f>C109+D109+G109+I109+J109</f>
        <v>34791</v>
      </c>
      <c r="M109" s="303">
        <v>2681</v>
      </c>
      <c r="N109" s="301">
        <f>C109+D109+E109+F109+G109+H109+I109+J109+K109</f>
        <v>293920</v>
      </c>
      <c r="O109" s="301">
        <f>C109+D109+E109+F109+G109+H109+I109+J109+K109</f>
        <v>293920</v>
      </c>
    </row>
    <row r="110" spans="1:15" ht="16.5" thickBot="1">
      <c r="A110" s="282"/>
      <c r="B110" s="304" t="s">
        <v>252</v>
      </c>
      <c r="C110" s="305">
        <f>C109/C108*100</f>
        <v>7.2071440259952784</v>
      </c>
      <c r="D110" s="306">
        <f t="shared" ref="D110:O110" si="20">D109/D108*100</f>
        <v>10.297491801627363</v>
      </c>
      <c r="E110" s="307">
        <f t="shared" si="20"/>
        <v>14.660741826429135</v>
      </c>
      <c r="F110" s="306">
        <f t="shared" si="20"/>
        <v>14.625661323742376</v>
      </c>
      <c r="G110" s="308">
        <f t="shared" si="20"/>
        <v>13.662150719729043</v>
      </c>
      <c r="H110" s="306">
        <f t="shared" si="20"/>
        <v>37.236111111111107</v>
      </c>
      <c r="I110" s="308">
        <f t="shared" si="20"/>
        <v>3.1989763275751759</v>
      </c>
      <c r="J110" s="306">
        <f t="shared" si="20"/>
        <v>9.2953929539295395</v>
      </c>
      <c r="K110" s="308"/>
      <c r="L110" s="306">
        <f t="shared" si="20"/>
        <v>10.082886538182873</v>
      </c>
      <c r="M110" s="308">
        <f t="shared" si="20"/>
        <v>37.236111111111107</v>
      </c>
      <c r="N110" s="306">
        <f t="shared" si="20"/>
        <v>13.978723728065503</v>
      </c>
      <c r="O110" s="306">
        <f t="shared" si="20"/>
        <v>13.978723728065503</v>
      </c>
    </row>
    <row r="111" spans="1:15" ht="15.75">
      <c r="A111" s="282"/>
      <c r="B111" s="295" t="s">
        <v>270</v>
      </c>
      <c r="C111" s="296">
        <v>0</v>
      </c>
      <c r="D111" s="297">
        <v>0</v>
      </c>
      <c r="E111" s="298">
        <v>0</v>
      </c>
      <c r="F111" s="297">
        <v>0</v>
      </c>
      <c r="G111" s="297">
        <v>0</v>
      </c>
      <c r="H111" s="297">
        <v>0</v>
      </c>
      <c r="I111" s="297">
        <v>0</v>
      </c>
      <c r="J111" s="297">
        <v>0</v>
      </c>
      <c r="K111" s="297">
        <v>0</v>
      </c>
      <c r="L111" s="297">
        <v>0</v>
      </c>
      <c r="M111" s="297">
        <v>0</v>
      </c>
      <c r="N111" s="297">
        <v>0</v>
      </c>
      <c r="O111" s="297">
        <v>0</v>
      </c>
    </row>
    <row r="112" spans="1:15" ht="15.75">
      <c r="A112" s="282"/>
      <c r="B112" s="299" t="s">
        <v>246</v>
      </c>
      <c r="C112" s="300">
        <v>54944</v>
      </c>
      <c r="D112" s="301">
        <v>118763</v>
      </c>
      <c r="E112" s="302">
        <v>633849</v>
      </c>
      <c r="F112" s="301">
        <v>242212</v>
      </c>
      <c r="G112" s="301">
        <v>37300</v>
      </c>
      <c r="H112" s="301">
        <v>3760</v>
      </c>
      <c r="I112" s="301">
        <v>2343</v>
      </c>
      <c r="J112" s="301">
        <v>300</v>
      </c>
      <c r="K112" s="301">
        <v>440</v>
      </c>
      <c r="L112" s="301">
        <f>C112+D112+G112+I112+J112</f>
        <v>213650</v>
      </c>
      <c r="M112" s="301">
        <v>4200</v>
      </c>
      <c r="N112" s="301">
        <f>C112+D112+E112+F112+G112+H112+I112+J112+K112</f>
        <v>1093911</v>
      </c>
      <c r="O112" s="301">
        <f>C112+D112+E112+F112+G112+H112+I112+J112+K112</f>
        <v>1093911</v>
      </c>
    </row>
    <row r="113" spans="1:15" ht="15.75">
      <c r="A113" s="282"/>
      <c r="B113" s="299" t="s">
        <v>247</v>
      </c>
      <c r="C113" s="300">
        <v>54944</v>
      </c>
      <c r="D113" s="301">
        <v>118763</v>
      </c>
      <c r="E113" s="302">
        <v>633849</v>
      </c>
      <c r="F113" s="301">
        <v>242212</v>
      </c>
      <c r="G113" s="301">
        <v>37300</v>
      </c>
      <c r="H113" s="301">
        <v>3760</v>
      </c>
      <c r="I113" s="301">
        <v>2343</v>
      </c>
      <c r="J113" s="301">
        <v>300</v>
      </c>
      <c r="K113" s="301">
        <v>440</v>
      </c>
      <c r="L113" s="301">
        <f>C113+D113+G113+I113+J113</f>
        <v>213650</v>
      </c>
      <c r="M113" s="301">
        <v>4200</v>
      </c>
      <c r="N113" s="301">
        <f>C113+D113+E113+F113+G113+H113+I113+J113+K113</f>
        <v>1093911</v>
      </c>
      <c r="O113" s="301">
        <f>C113+D113+E113+F113+G113+H113+I113+J113+K113</f>
        <v>1093911</v>
      </c>
    </row>
    <row r="114" spans="1:15" ht="15.75">
      <c r="A114" s="282"/>
      <c r="B114" s="299" t="s">
        <v>251</v>
      </c>
      <c r="C114" s="303">
        <v>3188</v>
      </c>
      <c r="D114" s="301">
        <v>7882</v>
      </c>
      <c r="E114" s="303">
        <v>90938</v>
      </c>
      <c r="F114" s="301">
        <v>35057</v>
      </c>
      <c r="G114" s="303">
        <v>4623</v>
      </c>
      <c r="H114" s="301">
        <v>712</v>
      </c>
      <c r="I114" s="303">
        <v>100</v>
      </c>
      <c r="J114" s="301">
        <v>67</v>
      </c>
      <c r="K114" s="303">
        <v>66</v>
      </c>
      <c r="L114" s="301">
        <f>C114+D114+G114+I114+J114</f>
        <v>15860</v>
      </c>
      <c r="M114" s="303">
        <v>778</v>
      </c>
      <c r="N114" s="301">
        <f>C114+D114+E114+F114+G114+H114+I114+J114+K114</f>
        <v>142633</v>
      </c>
      <c r="O114" s="301">
        <f>C114+D114+E114+F114+G114+H114+I114+J114+K114</f>
        <v>142633</v>
      </c>
    </row>
    <row r="115" spans="1:15" ht="16.5" thickBot="1">
      <c r="A115" s="282"/>
      <c r="B115" s="304" t="s">
        <v>252</v>
      </c>
      <c r="C115" s="305">
        <f>C114/C113*100</f>
        <v>5.8022714036109493</v>
      </c>
      <c r="D115" s="306">
        <f t="shared" ref="D115:O115" si="21">D114/D113*100</f>
        <v>6.636747135050479</v>
      </c>
      <c r="E115" s="307">
        <f t="shared" si="21"/>
        <v>14.346950141121939</v>
      </c>
      <c r="F115" s="306">
        <f t="shared" si="21"/>
        <v>14.473684210526317</v>
      </c>
      <c r="G115" s="308">
        <f t="shared" si="21"/>
        <v>12.394101876675604</v>
      </c>
      <c r="H115" s="306">
        <f t="shared" si="21"/>
        <v>18.936170212765958</v>
      </c>
      <c r="I115" s="308">
        <f t="shared" si="21"/>
        <v>4.2680324370465215</v>
      </c>
      <c r="J115" s="306">
        <f t="shared" si="21"/>
        <v>22.333333333333332</v>
      </c>
      <c r="K115" s="308">
        <f t="shared" si="21"/>
        <v>15</v>
      </c>
      <c r="L115" s="306">
        <f t="shared" si="21"/>
        <v>7.4233559560028084</v>
      </c>
      <c r="M115" s="308">
        <f t="shared" si="21"/>
        <v>18.523809523809522</v>
      </c>
      <c r="N115" s="306">
        <f t="shared" si="21"/>
        <v>13.038812115428037</v>
      </c>
      <c r="O115" s="306">
        <f t="shared" si="21"/>
        <v>13.038812115428037</v>
      </c>
    </row>
    <row r="116" spans="1:15" ht="15.75">
      <c r="A116" s="282"/>
      <c r="B116" s="295" t="s">
        <v>271</v>
      </c>
      <c r="C116" s="296">
        <v>0</v>
      </c>
      <c r="D116" s="297">
        <v>0</v>
      </c>
      <c r="E116" s="298">
        <v>0</v>
      </c>
      <c r="F116" s="297">
        <v>0</v>
      </c>
      <c r="G116" s="297">
        <v>0</v>
      </c>
      <c r="H116" s="297">
        <v>0</v>
      </c>
      <c r="I116" s="297">
        <v>0</v>
      </c>
      <c r="J116" s="297">
        <v>0</v>
      </c>
      <c r="K116" s="297">
        <v>0</v>
      </c>
      <c r="L116" s="297">
        <v>0</v>
      </c>
      <c r="M116" s="297">
        <v>0</v>
      </c>
      <c r="N116" s="297">
        <v>0</v>
      </c>
      <c r="O116" s="297">
        <v>0</v>
      </c>
    </row>
    <row r="117" spans="1:15" ht="15.75">
      <c r="A117" s="282"/>
      <c r="B117" s="299" t="s">
        <v>246</v>
      </c>
      <c r="C117" s="300">
        <v>58350</v>
      </c>
      <c r="D117" s="301">
        <v>120087</v>
      </c>
      <c r="E117" s="302">
        <v>556799</v>
      </c>
      <c r="F117" s="301">
        <v>212387</v>
      </c>
      <c r="G117" s="301">
        <v>28600</v>
      </c>
      <c r="H117" s="301">
        <v>2300</v>
      </c>
      <c r="I117" s="301">
        <v>2213</v>
      </c>
      <c r="J117" s="301">
        <v>800</v>
      </c>
      <c r="K117" s="301"/>
      <c r="L117" s="301">
        <f>C117+D117+G117+I117+J117</f>
        <v>210050</v>
      </c>
      <c r="M117" s="301">
        <v>2300</v>
      </c>
      <c r="N117" s="301">
        <f>C117+D117+E117+F117+G117+H117+I117+J117+K117</f>
        <v>981536</v>
      </c>
      <c r="O117" s="301">
        <f>C117+D117+E117+F117+G117+H117+I117+J117+K117</f>
        <v>981536</v>
      </c>
    </row>
    <row r="118" spans="1:15" ht="15.75">
      <c r="A118" s="282"/>
      <c r="B118" s="299" t="s">
        <v>247</v>
      </c>
      <c r="C118" s="300">
        <v>58350</v>
      </c>
      <c r="D118" s="301">
        <v>120087</v>
      </c>
      <c r="E118" s="302">
        <v>556799</v>
      </c>
      <c r="F118" s="301">
        <v>212387</v>
      </c>
      <c r="G118" s="301">
        <v>28600</v>
      </c>
      <c r="H118" s="301">
        <v>2300</v>
      </c>
      <c r="I118" s="301">
        <v>2213</v>
      </c>
      <c r="J118" s="301">
        <v>800</v>
      </c>
      <c r="K118" s="301"/>
      <c r="L118" s="301">
        <f>C118+D118+G118+I118+J118</f>
        <v>210050</v>
      </c>
      <c r="M118" s="301">
        <v>2300</v>
      </c>
      <c r="N118" s="301">
        <f>C118+D118+E118+F118+G118+H118+I118+J118+K118</f>
        <v>981536</v>
      </c>
      <c r="O118" s="301">
        <f>C118+D118+E118+F118+G118+H118+I118+J118+K118</f>
        <v>981536</v>
      </c>
    </row>
    <row r="119" spans="1:15" ht="15.75">
      <c r="A119" s="282"/>
      <c r="B119" s="317" t="s">
        <v>251</v>
      </c>
      <c r="C119" s="303">
        <v>4983</v>
      </c>
      <c r="D119" s="301">
        <v>6763</v>
      </c>
      <c r="E119" s="303">
        <v>79766</v>
      </c>
      <c r="F119" s="301">
        <v>31124</v>
      </c>
      <c r="G119" s="303">
        <v>4049</v>
      </c>
      <c r="H119" s="301">
        <v>224</v>
      </c>
      <c r="I119" s="303">
        <v>100</v>
      </c>
      <c r="J119" s="301">
        <v>112</v>
      </c>
      <c r="K119" s="303"/>
      <c r="L119" s="301">
        <f>C119+D119+G119+I119+J119</f>
        <v>16007</v>
      </c>
      <c r="M119" s="303">
        <v>224</v>
      </c>
      <c r="N119" s="301">
        <f>C119+D119+E119+F119+G119+H119+I119+J119+K119</f>
        <v>127121</v>
      </c>
      <c r="O119" s="301">
        <f>C119+D119+E119+F119+G119+H119+I119+J119+K119</f>
        <v>127121</v>
      </c>
    </row>
    <row r="120" spans="1:15" ht="16.5" thickBot="1">
      <c r="A120" s="282"/>
      <c r="B120" s="304" t="s">
        <v>252</v>
      </c>
      <c r="C120" s="305">
        <f>C119/C118*100</f>
        <v>8.5398457583547547</v>
      </c>
      <c r="D120" s="306">
        <f t="shared" ref="D120:O120" si="22">D119/D118*100</f>
        <v>5.6317503143554255</v>
      </c>
      <c r="E120" s="307">
        <f t="shared" si="22"/>
        <v>14.325815958721192</v>
      </c>
      <c r="F120" s="306">
        <f t="shared" si="22"/>
        <v>14.654380917852789</v>
      </c>
      <c r="G120" s="308">
        <f t="shared" si="22"/>
        <v>14.157342657342658</v>
      </c>
      <c r="H120" s="306">
        <f t="shared" si="22"/>
        <v>9.7391304347826093</v>
      </c>
      <c r="I120" s="308">
        <f t="shared" si="22"/>
        <v>4.5187528242205151</v>
      </c>
      <c r="J120" s="306">
        <f t="shared" si="22"/>
        <v>14.000000000000002</v>
      </c>
      <c r="K120" s="308"/>
      <c r="L120" s="306">
        <f t="shared" si="22"/>
        <v>7.6205665317781488</v>
      </c>
      <c r="M120" s="308">
        <f t="shared" si="22"/>
        <v>9.7391304347826093</v>
      </c>
      <c r="N120" s="306">
        <f t="shared" si="22"/>
        <v>12.951231539138655</v>
      </c>
      <c r="O120" s="306">
        <f t="shared" si="22"/>
        <v>12.951231539138655</v>
      </c>
    </row>
    <row r="121" spans="1:15" ht="15.75">
      <c r="A121" s="282"/>
      <c r="B121" s="295" t="s">
        <v>272</v>
      </c>
      <c r="C121" s="296">
        <v>0</v>
      </c>
      <c r="D121" s="297">
        <v>0</v>
      </c>
      <c r="E121" s="298">
        <v>0</v>
      </c>
      <c r="F121" s="297">
        <v>0</v>
      </c>
      <c r="G121" s="297">
        <v>0</v>
      </c>
      <c r="H121" s="297">
        <v>0</v>
      </c>
      <c r="I121" s="297">
        <v>0</v>
      </c>
      <c r="J121" s="297">
        <v>0</v>
      </c>
      <c r="K121" s="297">
        <v>0</v>
      </c>
      <c r="L121" s="297">
        <v>0</v>
      </c>
      <c r="M121" s="297">
        <v>0</v>
      </c>
      <c r="N121" s="297">
        <v>0</v>
      </c>
      <c r="O121" s="297">
        <v>0</v>
      </c>
    </row>
    <row r="122" spans="1:15" ht="15.75">
      <c r="A122" s="282"/>
      <c r="B122" s="299" t="s">
        <v>246</v>
      </c>
      <c r="C122" s="300">
        <v>30315</v>
      </c>
      <c r="D122" s="301">
        <v>67845</v>
      </c>
      <c r="E122" s="302">
        <v>376488</v>
      </c>
      <c r="F122" s="301">
        <v>143514</v>
      </c>
      <c r="G122" s="301">
        <v>19288</v>
      </c>
      <c r="H122" s="301">
        <v>1300</v>
      </c>
      <c r="I122" s="301">
        <v>1352</v>
      </c>
      <c r="J122" s="301">
        <v>200</v>
      </c>
      <c r="K122" s="301">
        <v>200</v>
      </c>
      <c r="L122" s="301">
        <f>C122+D122+G122+I122+J122</f>
        <v>119000</v>
      </c>
      <c r="M122" s="301">
        <v>1500</v>
      </c>
      <c r="N122" s="301">
        <f>C122+D122+E122+F122+G122+H122+I122+J122+K122</f>
        <v>640502</v>
      </c>
      <c r="O122" s="301">
        <f>C122+D122+E122+F122+G122+H122+I122+J122+K122</f>
        <v>640502</v>
      </c>
    </row>
    <row r="123" spans="1:15" ht="15.75">
      <c r="A123" s="282"/>
      <c r="B123" s="299" t="s">
        <v>247</v>
      </c>
      <c r="C123" s="300">
        <v>30315</v>
      </c>
      <c r="D123" s="301">
        <v>67845</v>
      </c>
      <c r="E123" s="302">
        <v>376488</v>
      </c>
      <c r="F123" s="301">
        <v>143514</v>
      </c>
      <c r="G123" s="301">
        <v>19288</v>
      </c>
      <c r="H123" s="301">
        <v>1300</v>
      </c>
      <c r="I123" s="301">
        <v>1352</v>
      </c>
      <c r="J123" s="301">
        <v>200</v>
      </c>
      <c r="K123" s="301">
        <v>200</v>
      </c>
      <c r="L123" s="301">
        <f>C123+D123+G123+I123+J123</f>
        <v>119000</v>
      </c>
      <c r="M123" s="301">
        <v>1500</v>
      </c>
      <c r="N123" s="301">
        <f>C123+D123+E123+F123+G123+H123+I123+J123+K123</f>
        <v>640502</v>
      </c>
      <c r="O123" s="301">
        <f>C123+D123+E123+F123+G123+H123+I123+J123+K123</f>
        <v>640502</v>
      </c>
    </row>
    <row r="124" spans="1:15" ht="15.75">
      <c r="A124" s="282"/>
      <c r="B124" s="299" t="s">
        <v>251</v>
      </c>
      <c r="C124" s="303">
        <v>3151</v>
      </c>
      <c r="D124" s="301">
        <v>4744</v>
      </c>
      <c r="E124" s="303">
        <v>54130</v>
      </c>
      <c r="F124" s="301">
        <v>20636</v>
      </c>
      <c r="G124" s="303">
        <v>2689</v>
      </c>
      <c r="H124" s="301">
        <v>503</v>
      </c>
      <c r="I124" s="303">
        <v>50</v>
      </c>
      <c r="J124" s="301">
        <v>48</v>
      </c>
      <c r="K124" s="303">
        <v>0</v>
      </c>
      <c r="L124" s="301">
        <f>C124+D124+G124+I124+J124</f>
        <v>10682</v>
      </c>
      <c r="M124" s="303">
        <v>503</v>
      </c>
      <c r="N124" s="301">
        <f>C124+D124+E124+F124+G124+H124+I124+J124+K124</f>
        <v>85951</v>
      </c>
      <c r="O124" s="301">
        <f>C124+D124+E124+F124+G124+H124+I124+J124+K124</f>
        <v>85951</v>
      </c>
    </row>
    <row r="125" spans="1:15" ht="16.5" thickBot="1">
      <c r="A125" s="282"/>
      <c r="B125" s="304" t="s">
        <v>252</v>
      </c>
      <c r="C125" s="305">
        <f>C124/C123*100</f>
        <v>10.394194293254165</v>
      </c>
      <c r="D125" s="306">
        <f t="shared" ref="D125:O125" si="23">D124/D123*100</f>
        <v>6.9924091679563709</v>
      </c>
      <c r="E125" s="307">
        <f t="shared" si="23"/>
        <v>14.377616285246809</v>
      </c>
      <c r="F125" s="306">
        <f t="shared" si="23"/>
        <v>14.37908496732026</v>
      </c>
      <c r="G125" s="308">
        <f t="shared" si="23"/>
        <v>13.941310659477397</v>
      </c>
      <c r="H125" s="306">
        <f t="shared" si="23"/>
        <v>38.692307692307693</v>
      </c>
      <c r="I125" s="308">
        <f t="shared" si="23"/>
        <v>3.6982248520710059</v>
      </c>
      <c r="J125" s="306">
        <f t="shared" si="23"/>
        <v>24</v>
      </c>
      <c r="K125" s="308">
        <f t="shared" si="23"/>
        <v>0</v>
      </c>
      <c r="L125" s="306">
        <f t="shared" si="23"/>
        <v>8.9764705882352942</v>
      </c>
      <c r="M125" s="308">
        <f t="shared" si="23"/>
        <v>33.533333333333331</v>
      </c>
      <c r="N125" s="306">
        <f t="shared" si="23"/>
        <v>13.419317972465347</v>
      </c>
      <c r="O125" s="306">
        <f t="shared" si="23"/>
        <v>13.419317972465347</v>
      </c>
    </row>
    <row r="126" spans="1:15" ht="15.75">
      <c r="A126" s="282"/>
      <c r="B126" s="295" t="s">
        <v>273</v>
      </c>
      <c r="C126" s="296">
        <v>0</v>
      </c>
      <c r="D126" s="297">
        <v>0</v>
      </c>
      <c r="E126" s="298">
        <v>0</v>
      </c>
      <c r="F126" s="297">
        <v>0</v>
      </c>
      <c r="G126" s="297">
        <v>0</v>
      </c>
      <c r="H126" s="297">
        <v>0</v>
      </c>
      <c r="I126" s="297">
        <v>0</v>
      </c>
      <c r="J126" s="297">
        <v>0</v>
      </c>
      <c r="K126" s="297">
        <v>0</v>
      </c>
      <c r="L126" s="297">
        <v>0</v>
      </c>
      <c r="M126" s="297">
        <v>0</v>
      </c>
      <c r="N126" s="297">
        <v>0</v>
      </c>
      <c r="O126" s="297">
        <v>0</v>
      </c>
    </row>
    <row r="127" spans="1:15" ht="15.75">
      <c r="A127" s="282"/>
      <c r="B127" s="299" t="s">
        <v>246</v>
      </c>
      <c r="C127" s="300">
        <v>63127</v>
      </c>
      <c r="D127" s="301">
        <v>123984</v>
      </c>
      <c r="E127" s="302">
        <v>764028</v>
      </c>
      <c r="F127" s="301">
        <v>291543</v>
      </c>
      <c r="G127" s="301">
        <v>39810</v>
      </c>
      <c r="H127" s="301">
        <v>3200</v>
      </c>
      <c r="I127" s="301">
        <v>4259</v>
      </c>
      <c r="J127" s="301">
        <v>2050</v>
      </c>
      <c r="K127" s="301"/>
      <c r="L127" s="301">
        <f>C127+D127+G127+I127+J127</f>
        <v>233230</v>
      </c>
      <c r="M127" s="301">
        <v>3200</v>
      </c>
      <c r="N127" s="301">
        <f>C127+D127+E127+F127+G127+H127+I127+J127+K127</f>
        <v>1292001</v>
      </c>
      <c r="O127" s="301">
        <f>C127+D127+E127+F127+G127+H127+I127+J127+K127</f>
        <v>1292001</v>
      </c>
    </row>
    <row r="128" spans="1:15" ht="15.75">
      <c r="A128" s="282"/>
      <c r="B128" s="299" t="s">
        <v>247</v>
      </c>
      <c r="C128" s="300">
        <v>63127</v>
      </c>
      <c r="D128" s="301">
        <v>123984</v>
      </c>
      <c r="E128" s="302">
        <v>764028</v>
      </c>
      <c r="F128" s="301">
        <v>291543</v>
      </c>
      <c r="G128" s="301">
        <v>39810</v>
      </c>
      <c r="H128" s="301">
        <v>3200</v>
      </c>
      <c r="I128" s="301">
        <v>4259</v>
      </c>
      <c r="J128" s="301">
        <v>2050</v>
      </c>
      <c r="K128" s="301"/>
      <c r="L128" s="301">
        <f>C128+D128+G128+I128+J128</f>
        <v>233230</v>
      </c>
      <c r="M128" s="301">
        <v>3200</v>
      </c>
      <c r="N128" s="301">
        <f>C128+D128+E128+F128+G128+H128+I128+J128+K128</f>
        <v>1292001</v>
      </c>
      <c r="O128" s="301">
        <f>C128+D128+E128+F128+G128+H128+I128+J128+K128</f>
        <v>1292001</v>
      </c>
    </row>
    <row r="129" spans="1:15" ht="15.75">
      <c r="A129" s="282"/>
      <c r="B129" s="299" t="s">
        <v>251</v>
      </c>
      <c r="C129" s="303">
        <v>4635</v>
      </c>
      <c r="D129" s="301">
        <v>16965</v>
      </c>
      <c r="E129" s="303">
        <v>113531</v>
      </c>
      <c r="F129" s="301">
        <v>44864</v>
      </c>
      <c r="G129" s="303">
        <v>5805</v>
      </c>
      <c r="H129" s="301">
        <v>1703</v>
      </c>
      <c r="I129" s="303">
        <v>100</v>
      </c>
      <c r="J129" s="301">
        <v>133</v>
      </c>
      <c r="K129" s="303"/>
      <c r="L129" s="301">
        <f>C129+D129+G129+I129+J129</f>
        <v>27638</v>
      </c>
      <c r="M129" s="318">
        <v>1703</v>
      </c>
      <c r="N129" s="301">
        <f>C129+D129+E129+F129+G129+H129+I129+J129+K129</f>
        <v>187736</v>
      </c>
      <c r="O129" s="301">
        <f>C129+D129+E129+F129+G129+H129+I129+J129+K129</f>
        <v>187736</v>
      </c>
    </row>
    <row r="130" spans="1:15" ht="16.5" thickBot="1">
      <c r="A130" s="282"/>
      <c r="B130" s="304" t="s">
        <v>252</v>
      </c>
      <c r="C130" s="305">
        <f>C129/C128*100</f>
        <v>7.3423416287800789</v>
      </c>
      <c r="D130" s="306">
        <f t="shared" ref="D130:O130" si="24">D129/D128*100</f>
        <v>13.68321718931475</v>
      </c>
      <c r="E130" s="307">
        <f t="shared" si="24"/>
        <v>14.859533943782166</v>
      </c>
      <c r="F130" s="306">
        <f t="shared" si="24"/>
        <v>15.388467567391432</v>
      </c>
      <c r="G130" s="308">
        <f t="shared" si="24"/>
        <v>14.581763376036172</v>
      </c>
      <c r="H130" s="306">
        <f t="shared" si="24"/>
        <v>53.21875</v>
      </c>
      <c r="I130" s="308">
        <f t="shared" si="24"/>
        <v>2.3479690068091101</v>
      </c>
      <c r="J130" s="306">
        <f t="shared" si="24"/>
        <v>6.4878048780487809</v>
      </c>
      <c r="K130" s="308"/>
      <c r="L130" s="306">
        <f t="shared" si="24"/>
        <v>11.850105046520602</v>
      </c>
      <c r="M130" s="308">
        <f t="shared" si="24"/>
        <v>53.21875</v>
      </c>
      <c r="N130" s="306">
        <f t="shared" si="24"/>
        <v>14.53063890817422</v>
      </c>
      <c r="O130" s="306">
        <f t="shared" si="24"/>
        <v>14.53063890817422</v>
      </c>
    </row>
    <row r="131" spans="1:15" ht="15.75">
      <c r="A131" s="282"/>
      <c r="B131" s="295" t="s">
        <v>274</v>
      </c>
      <c r="C131" s="296">
        <v>0</v>
      </c>
      <c r="D131" s="297">
        <v>0</v>
      </c>
      <c r="E131" s="298">
        <v>0</v>
      </c>
      <c r="F131" s="297">
        <v>0</v>
      </c>
      <c r="G131" s="297">
        <v>0</v>
      </c>
      <c r="H131" s="297">
        <v>0</v>
      </c>
      <c r="I131" s="297">
        <v>0</v>
      </c>
      <c r="J131" s="297">
        <v>0</v>
      </c>
      <c r="K131" s="297">
        <v>0</v>
      </c>
      <c r="L131" s="297">
        <v>0</v>
      </c>
      <c r="M131" s="297">
        <v>0</v>
      </c>
      <c r="N131" s="297">
        <v>0</v>
      </c>
      <c r="O131" s="297">
        <v>0</v>
      </c>
    </row>
    <row r="132" spans="1:15" ht="15.75">
      <c r="A132" s="282"/>
      <c r="B132" s="299" t="s">
        <v>246</v>
      </c>
      <c r="C132" s="300">
        <v>41801</v>
      </c>
      <c r="D132" s="301">
        <v>112738</v>
      </c>
      <c r="E132" s="302">
        <v>623698</v>
      </c>
      <c r="F132" s="301">
        <v>237863</v>
      </c>
      <c r="G132" s="301">
        <v>32083</v>
      </c>
      <c r="H132" s="301">
        <v>2464</v>
      </c>
      <c r="I132" s="301">
        <v>3668</v>
      </c>
      <c r="J132" s="301">
        <v>700</v>
      </c>
      <c r="K132" s="301">
        <v>436</v>
      </c>
      <c r="L132" s="301">
        <f>C132+D132+G132+I132+J132</f>
        <v>190990</v>
      </c>
      <c r="M132" s="301">
        <v>2900</v>
      </c>
      <c r="N132" s="301">
        <f>C132+D132+E132+F132+G132+H132+I132+J132+K132</f>
        <v>1055451</v>
      </c>
      <c r="O132" s="301">
        <f>C132+D132+E132+F132+G132+H132+I132+J132+K132</f>
        <v>1055451</v>
      </c>
    </row>
    <row r="133" spans="1:15" ht="15.75">
      <c r="A133" s="282"/>
      <c r="B133" s="299" t="s">
        <v>247</v>
      </c>
      <c r="C133" s="300">
        <v>41801</v>
      </c>
      <c r="D133" s="301">
        <v>112738</v>
      </c>
      <c r="E133" s="302">
        <v>623698</v>
      </c>
      <c r="F133" s="301">
        <v>237863</v>
      </c>
      <c r="G133" s="301">
        <v>32083</v>
      </c>
      <c r="H133" s="301">
        <v>2464</v>
      </c>
      <c r="I133" s="301">
        <v>3668</v>
      </c>
      <c r="J133" s="301">
        <v>700</v>
      </c>
      <c r="K133" s="301">
        <v>436</v>
      </c>
      <c r="L133" s="301">
        <f>C133+D133+G133+I133+J133</f>
        <v>190990</v>
      </c>
      <c r="M133" s="301">
        <v>2900</v>
      </c>
      <c r="N133" s="301">
        <f>C133+D133+E133+F133+G133+H133+I133+J133+K133</f>
        <v>1055451</v>
      </c>
      <c r="O133" s="301">
        <f>C133+D133+E133+F133+G133+H133+I133+J133+K133</f>
        <v>1055451</v>
      </c>
    </row>
    <row r="134" spans="1:15" ht="15.75">
      <c r="A134" s="282"/>
      <c r="B134" s="299" t="s">
        <v>251</v>
      </c>
      <c r="C134" s="303">
        <v>4519</v>
      </c>
      <c r="D134" s="301">
        <v>9507</v>
      </c>
      <c r="E134" s="303">
        <v>90800</v>
      </c>
      <c r="F134" s="301">
        <v>35021</v>
      </c>
      <c r="G134" s="303">
        <v>4441</v>
      </c>
      <c r="H134" s="301">
        <v>1120</v>
      </c>
      <c r="I134" s="303">
        <v>100</v>
      </c>
      <c r="J134" s="301">
        <v>77</v>
      </c>
      <c r="K134" s="303">
        <v>0</v>
      </c>
      <c r="L134" s="301">
        <f>C134+D134+G134+I134+J134</f>
        <v>18644</v>
      </c>
      <c r="M134" s="303">
        <v>1120</v>
      </c>
      <c r="N134" s="301">
        <f>C134+D134+E134+F134+G134+H134+I134+J134+K134</f>
        <v>145585</v>
      </c>
      <c r="O134" s="301">
        <f>C134+D134+E134+F134+G134+H134+I134+J134+K134</f>
        <v>145585</v>
      </c>
    </row>
    <row r="135" spans="1:15" ht="16.5" thickBot="1">
      <c r="A135" s="282"/>
      <c r="B135" s="304" t="s">
        <v>252</v>
      </c>
      <c r="C135" s="305">
        <f>C134/C133*100</f>
        <v>10.810746154398219</v>
      </c>
      <c r="D135" s="306">
        <f t="shared" ref="D135:O135" si="25">D134/D133*100</f>
        <v>8.4328265536021583</v>
      </c>
      <c r="E135" s="307">
        <f t="shared" si="25"/>
        <v>14.558327908699404</v>
      </c>
      <c r="F135" s="306">
        <f t="shared" si="25"/>
        <v>14.723180990738365</v>
      </c>
      <c r="G135" s="308">
        <f t="shared" si="25"/>
        <v>13.842221737368702</v>
      </c>
      <c r="H135" s="306">
        <f t="shared" si="25"/>
        <v>45.454545454545453</v>
      </c>
      <c r="I135" s="308">
        <f t="shared" si="25"/>
        <v>2.7262813522355507</v>
      </c>
      <c r="J135" s="306">
        <f t="shared" si="25"/>
        <v>11</v>
      </c>
      <c r="K135" s="308">
        <f t="shared" si="25"/>
        <v>0</v>
      </c>
      <c r="L135" s="306">
        <f t="shared" si="25"/>
        <v>9.7617676318131839</v>
      </c>
      <c r="M135" s="308">
        <f t="shared" si="25"/>
        <v>38.620689655172413</v>
      </c>
      <c r="N135" s="306">
        <f t="shared" si="25"/>
        <v>13.7936294531911</v>
      </c>
      <c r="O135" s="306">
        <f t="shared" si="25"/>
        <v>13.7936294531911</v>
      </c>
    </row>
    <row r="136" spans="1:15" ht="15.75">
      <c r="A136" s="282"/>
      <c r="B136" s="295" t="s">
        <v>275</v>
      </c>
      <c r="C136" s="296">
        <v>0</v>
      </c>
      <c r="D136" s="297">
        <v>0</v>
      </c>
      <c r="E136" s="298">
        <v>0</v>
      </c>
      <c r="F136" s="297">
        <v>0</v>
      </c>
      <c r="G136" s="297">
        <v>0</v>
      </c>
      <c r="H136" s="297">
        <v>0</v>
      </c>
      <c r="I136" s="297">
        <v>0</v>
      </c>
      <c r="J136" s="297">
        <v>0</v>
      </c>
      <c r="K136" s="297">
        <v>0</v>
      </c>
      <c r="L136" s="297">
        <v>0</v>
      </c>
      <c r="M136" s="297">
        <v>0</v>
      </c>
      <c r="N136" s="297">
        <v>0</v>
      </c>
      <c r="O136" s="297">
        <v>0</v>
      </c>
    </row>
    <row r="137" spans="1:15" ht="15.75">
      <c r="A137" s="282"/>
      <c r="B137" s="299" t="s">
        <v>246</v>
      </c>
      <c r="C137" s="300">
        <v>96970</v>
      </c>
      <c r="D137" s="301">
        <v>199616</v>
      </c>
      <c r="E137" s="302">
        <v>1280510</v>
      </c>
      <c r="F137" s="301">
        <v>489467</v>
      </c>
      <c r="G137" s="301">
        <v>69079</v>
      </c>
      <c r="H137" s="301">
        <v>6500</v>
      </c>
      <c r="I137" s="301">
        <v>7933</v>
      </c>
      <c r="J137" s="301">
        <v>7112</v>
      </c>
      <c r="K137" s="301">
        <v>500</v>
      </c>
      <c r="L137" s="301">
        <f>C137+D137+G137+I137+J137</f>
        <v>380710</v>
      </c>
      <c r="M137" s="301">
        <v>7000</v>
      </c>
      <c r="N137" s="301">
        <f>C137+D137+E137+F137+G137+H137+I137+J137+K137</f>
        <v>2157687</v>
      </c>
      <c r="O137" s="301">
        <f>C137+D137+E137+F137+G137+H137+I137+J137+K137</f>
        <v>2157687</v>
      </c>
    </row>
    <row r="138" spans="1:15" ht="15.75">
      <c r="A138" s="282"/>
      <c r="B138" s="299" t="s">
        <v>247</v>
      </c>
      <c r="C138" s="300">
        <v>96970</v>
      </c>
      <c r="D138" s="301">
        <v>199616</v>
      </c>
      <c r="E138" s="302">
        <v>1280510</v>
      </c>
      <c r="F138" s="301">
        <v>489467</v>
      </c>
      <c r="G138" s="301">
        <v>69079</v>
      </c>
      <c r="H138" s="301">
        <v>6500</v>
      </c>
      <c r="I138" s="301">
        <v>7933</v>
      </c>
      <c r="J138" s="301">
        <v>7112</v>
      </c>
      <c r="K138" s="301">
        <v>500</v>
      </c>
      <c r="L138" s="301">
        <f>C138+D138+G138+I138+J138</f>
        <v>380710</v>
      </c>
      <c r="M138" s="301">
        <v>7000</v>
      </c>
      <c r="N138" s="301">
        <f>C138+D138+E138+F138+G138+H138+I138+J138+K138</f>
        <v>2157687</v>
      </c>
      <c r="O138" s="301">
        <f>C138+D138+E138+F138+G138+H138+I138+J138+K138</f>
        <v>2157687</v>
      </c>
    </row>
    <row r="139" spans="1:15" ht="15.75">
      <c r="A139" s="282"/>
      <c r="B139" s="299" t="s">
        <v>251</v>
      </c>
      <c r="C139" s="303">
        <v>5891</v>
      </c>
      <c r="D139" s="301">
        <v>9980</v>
      </c>
      <c r="E139" s="303">
        <v>193431</v>
      </c>
      <c r="F139" s="301">
        <v>72863</v>
      </c>
      <c r="G139" s="303">
        <v>10031</v>
      </c>
      <c r="H139" s="301">
        <v>1978</v>
      </c>
      <c r="I139" s="303">
        <v>150</v>
      </c>
      <c r="J139" s="301">
        <v>715</v>
      </c>
      <c r="K139" s="303">
        <v>0</v>
      </c>
      <c r="L139" s="301">
        <f>C139+D139+G139+I139+J139</f>
        <v>26767</v>
      </c>
      <c r="M139" s="303">
        <v>1978</v>
      </c>
      <c r="N139" s="301">
        <f>C139+D139+E139+F139+G139+H139+I139+J139+K139</f>
        <v>295039</v>
      </c>
      <c r="O139" s="301">
        <f>C139+D139+E139+F139+G139+H139+I139+J139+K139</f>
        <v>295039</v>
      </c>
    </row>
    <row r="140" spans="1:15" ht="16.5" thickBot="1">
      <c r="A140" s="282"/>
      <c r="B140" s="304" t="s">
        <v>252</v>
      </c>
      <c r="C140" s="305">
        <f>C139/C138*100</f>
        <v>6.0750747653913582</v>
      </c>
      <c r="D140" s="306">
        <f t="shared" ref="D140:O140" si="26">D139/D138*100</f>
        <v>4.9995992305226036</v>
      </c>
      <c r="E140" s="307">
        <f t="shared" si="26"/>
        <v>15.105778166511779</v>
      </c>
      <c r="F140" s="306">
        <f t="shared" si="26"/>
        <v>14.88619253187651</v>
      </c>
      <c r="G140" s="308">
        <f t="shared" si="26"/>
        <v>14.521055603005257</v>
      </c>
      <c r="H140" s="306">
        <f t="shared" si="26"/>
        <v>30.430769230769233</v>
      </c>
      <c r="I140" s="308">
        <f t="shared" si="26"/>
        <v>1.8908357494012353</v>
      </c>
      <c r="J140" s="306">
        <f t="shared" si="26"/>
        <v>10.053430821147357</v>
      </c>
      <c r="K140" s="308">
        <f t="shared" si="26"/>
        <v>0</v>
      </c>
      <c r="L140" s="306">
        <f t="shared" si="26"/>
        <v>7.0308108534054794</v>
      </c>
      <c r="M140" s="308">
        <f t="shared" si="26"/>
        <v>28.25714285714286</v>
      </c>
      <c r="N140" s="306">
        <f t="shared" si="26"/>
        <v>13.673855383102367</v>
      </c>
      <c r="O140" s="306">
        <f t="shared" si="26"/>
        <v>13.673855383102367</v>
      </c>
    </row>
    <row r="141" spans="1:15" ht="15.75">
      <c r="A141" s="282"/>
      <c r="B141" s="295" t="s">
        <v>276</v>
      </c>
      <c r="C141" s="296">
        <v>0</v>
      </c>
      <c r="D141" s="297">
        <v>0</v>
      </c>
      <c r="E141" s="298">
        <v>0</v>
      </c>
      <c r="F141" s="297">
        <v>0</v>
      </c>
      <c r="G141" s="297">
        <v>0</v>
      </c>
      <c r="H141" s="297">
        <v>0</v>
      </c>
      <c r="I141" s="297">
        <v>0</v>
      </c>
      <c r="J141" s="297">
        <v>0</v>
      </c>
      <c r="K141" s="297">
        <v>0</v>
      </c>
      <c r="L141" s="297">
        <v>0</v>
      </c>
      <c r="M141" s="297">
        <v>0</v>
      </c>
      <c r="N141" s="297">
        <v>0</v>
      </c>
      <c r="O141" s="297">
        <v>0</v>
      </c>
    </row>
    <row r="142" spans="1:15" ht="15.75">
      <c r="A142" s="282"/>
      <c r="B142" s="299" t="s">
        <v>246</v>
      </c>
      <c r="C142" s="300">
        <v>42695</v>
      </c>
      <c r="D142" s="301">
        <v>91265</v>
      </c>
      <c r="E142" s="302">
        <v>572668</v>
      </c>
      <c r="F142" s="301">
        <v>218986</v>
      </c>
      <c r="G142" s="301">
        <v>29534</v>
      </c>
      <c r="H142" s="301">
        <v>3800</v>
      </c>
      <c r="I142" s="301">
        <v>2106</v>
      </c>
      <c r="J142" s="301">
        <v>330</v>
      </c>
      <c r="K142" s="301"/>
      <c r="L142" s="301">
        <f>C142+D142+G142+I142+J142</f>
        <v>165930</v>
      </c>
      <c r="M142" s="301">
        <v>3800</v>
      </c>
      <c r="N142" s="301">
        <f>C142+D142+E142+F142+G142+H142+I142+J142+K142</f>
        <v>961384</v>
      </c>
      <c r="O142" s="301">
        <f>C142+D142+E142+F142+G142+H142+I142+J142+K142</f>
        <v>961384</v>
      </c>
    </row>
    <row r="143" spans="1:15" ht="15.75">
      <c r="A143" s="282"/>
      <c r="B143" s="299" t="s">
        <v>247</v>
      </c>
      <c r="C143" s="300">
        <v>42695</v>
      </c>
      <c r="D143" s="301">
        <v>91265</v>
      </c>
      <c r="E143" s="302">
        <v>572668</v>
      </c>
      <c r="F143" s="301">
        <v>218986</v>
      </c>
      <c r="G143" s="301">
        <v>29534</v>
      </c>
      <c r="H143" s="301">
        <v>3800</v>
      </c>
      <c r="I143" s="301">
        <v>2106</v>
      </c>
      <c r="J143" s="301">
        <v>330</v>
      </c>
      <c r="K143" s="301"/>
      <c r="L143" s="301">
        <f>C143+D143+G143+I143+J143</f>
        <v>165930</v>
      </c>
      <c r="M143" s="301">
        <v>3800</v>
      </c>
      <c r="N143" s="301">
        <f>C143+D143+E143+F143+G143+H143+I143+J143+K143</f>
        <v>961384</v>
      </c>
      <c r="O143" s="301">
        <f>C143+D143+E143+F143+G143+H143+I143+J143+K143</f>
        <v>961384</v>
      </c>
    </row>
    <row r="144" spans="1:15" ht="15.75">
      <c r="A144" s="282"/>
      <c r="B144" s="299" t="s">
        <v>251</v>
      </c>
      <c r="C144" s="303">
        <v>2180</v>
      </c>
      <c r="D144" s="301">
        <v>9672</v>
      </c>
      <c r="E144" s="303">
        <v>82782</v>
      </c>
      <c r="F144" s="319">
        <v>31070</v>
      </c>
      <c r="G144" s="303">
        <v>3914</v>
      </c>
      <c r="H144" s="301">
        <v>701</v>
      </c>
      <c r="I144" s="303">
        <v>100</v>
      </c>
      <c r="J144" s="301">
        <v>33</v>
      </c>
      <c r="K144" s="303"/>
      <c r="L144" s="301">
        <f>C144+D144+G144+I144+J144</f>
        <v>15899</v>
      </c>
      <c r="M144" s="303">
        <v>701</v>
      </c>
      <c r="N144" s="301">
        <f>C144+D144+E144+F144+G144+H144+I144+J144+K144</f>
        <v>130452</v>
      </c>
      <c r="O144" s="301">
        <f>C144+D144+E144+F144+G144+H144+I144+J144+K144</f>
        <v>130452</v>
      </c>
    </row>
    <row r="145" spans="1:15" ht="16.5" thickBot="1">
      <c r="A145" s="282"/>
      <c r="B145" s="304" t="s">
        <v>252</v>
      </c>
      <c r="C145" s="305">
        <f>C144/C143*100</f>
        <v>5.1059843072959366</v>
      </c>
      <c r="D145" s="306">
        <f t="shared" ref="D145:O145" si="27">D144/D143*100</f>
        <v>10.597709965485127</v>
      </c>
      <c r="E145" s="307">
        <f t="shared" si="27"/>
        <v>14.455496029112854</v>
      </c>
      <c r="F145" s="306">
        <f t="shared" si="27"/>
        <v>14.188121615080416</v>
      </c>
      <c r="G145" s="308">
        <f t="shared" si="27"/>
        <v>13.252522516421752</v>
      </c>
      <c r="H145" s="306">
        <f t="shared" si="27"/>
        <v>18.44736842105263</v>
      </c>
      <c r="I145" s="308">
        <f t="shared" si="27"/>
        <v>4.7483380816714149</v>
      </c>
      <c r="J145" s="306">
        <f t="shared" si="27"/>
        <v>10</v>
      </c>
      <c r="K145" s="308"/>
      <c r="L145" s="306">
        <f t="shared" si="27"/>
        <v>9.581751340926898</v>
      </c>
      <c r="M145" s="308">
        <f t="shared" si="27"/>
        <v>18.44736842105263</v>
      </c>
      <c r="N145" s="306">
        <f t="shared" si="27"/>
        <v>13.569187754320854</v>
      </c>
      <c r="O145" s="306">
        <f t="shared" si="27"/>
        <v>13.569187754320854</v>
      </c>
    </row>
    <row r="146" spans="1:15" ht="15.75">
      <c r="A146" s="282"/>
      <c r="B146" s="295" t="s">
        <v>277</v>
      </c>
      <c r="C146" s="296">
        <v>0</v>
      </c>
      <c r="D146" s="297">
        <v>0</v>
      </c>
      <c r="E146" s="298">
        <v>0</v>
      </c>
      <c r="F146" s="297">
        <v>0</v>
      </c>
      <c r="G146" s="297">
        <v>0</v>
      </c>
      <c r="H146" s="297">
        <v>0</v>
      </c>
      <c r="I146" s="297">
        <v>0</v>
      </c>
      <c r="J146" s="297">
        <v>0</v>
      </c>
      <c r="K146" s="297">
        <v>0</v>
      </c>
      <c r="L146" s="297">
        <v>0</v>
      </c>
      <c r="M146" s="297">
        <v>0</v>
      </c>
      <c r="N146" s="297">
        <v>0</v>
      </c>
      <c r="O146" s="297">
        <v>0</v>
      </c>
    </row>
    <row r="147" spans="1:15" ht="15.75">
      <c r="A147" s="282"/>
      <c r="B147" s="299" t="s">
        <v>246</v>
      </c>
      <c r="C147" s="300">
        <v>53802</v>
      </c>
      <c r="D147" s="301">
        <v>119215</v>
      </c>
      <c r="E147" s="302">
        <v>702746</v>
      </c>
      <c r="F147" s="301">
        <v>267922</v>
      </c>
      <c r="G147" s="301">
        <v>34900</v>
      </c>
      <c r="H147" s="301">
        <v>2543</v>
      </c>
      <c r="I147" s="301">
        <v>2033</v>
      </c>
      <c r="J147" s="301">
        <v>960</v>
      </c>
      <c r="K147" s="301">
        <v>357</v>
      </c>
      <c r="L147" s="301">
        <f>C147+D147+G147+I147+J147</f>
        <v>210910</v>
      </c>
      <c r="M147" s="301">
        <v>2900</v>
      </c>
      <c r="N147" s="301">
        <f>C147+D147+E147+F147+G147+H147+I147+J147+K147</f>
        <v>1184478</v>
      </c>
      <c r="O147" s="301">
        <f>C147+D147+E147+F147+G147+H147+I147+J147+K147</f>
        <v>1184478</v>
      </c>
    </row>
    <row r="148" spans="1:15" ht="15.75">
      <c r="A148" s="282"/>
      <c r="B148" s="299" t="s">
        <v>247</v>
      </c>
      <c r="C148" s="300">
        <v>53802</v>
      </c>
      <c r="D148" s="301">
        <v>119215</v>
      </c>
      <c r="E148" s="302">
        <v>702746</v>
      </c>
      <c r="F148" s="301">
        <v>267922</v>
      </c>
      <c r="G148" s="301">
        <v>34900</v>
      </c>
      <c r="H148" s="301">
        <v>2543</v>
      </c>
      <c r="I148" s="301">
        <v>2033</v>
      </c>
      <c r="J148" s="301">
        <v>960</v>
      </c>
      <c r="K148" s="301">
        <v>357</v>
      </c>
      <c r="L148" s="301">
        <f>C148+D148+G148+I148+J148</f>
        <v>210910</v>
      </c>
      <c r="M148" s="301">
        <v>2900</v>
      </c>
      <c r="N148" s="301">
        <f>C148+D148+E148+F148+G148+H148+I148+J148+K148</f>
        <v>1184478</v>
      </c>
      <c r="O148" s="301">
        <f>C148+D148+E148+F148+G148+H148+I148+J148+K148</f>
        <v>1184478</v>
      </c>
    </row>
    <row r="149" spans="1:15" ht="15.75">
      <c r="A149" s="282"/>
      <c r="B149" s="299" t="s">
        <v>251</v>
      </c>
      <c r="C149" s="303">
        <v>3491</v>
      </c>
      <c r="D149" s="301">
        <v>8900</v>
      </c>
      <c r="E149" s="303">
        <v>105614</v>
      </c>
      <c r="F149" s="301">
        <v>40741</v>
      </c>
      <c r="G149" s="303">
        <v>5158</v>
      </c>
      <c r="H149" s="301">
        <v>910</v>
      </c>
      <c r="I149" s="303">
        <v>166</v>
      </c>
      <c r="J149" s="301">
        <v>80</v>
      </c>
      <c r="K149" s="303">
        <v>66</v>
      </c>
      <c r="L149" s="301">
        <f>C149+D149+G149+I149+J149</f>
        <v>17795</v>
      </c>
      <c r="M149" s="303">
        <v>976</v>
      </c>
      <c r="N149" s="301">
        <f>C149+D149+E149+F149+G149+H149+I149+J149+K149</f>
        <v>165126</v>
      </c>
      <c r="O149" s="301">
        <f>C149+D149+E149+F149+G149+H149+I149+J149+K149</f>
        <v>165126</v>
      </c>
    </row>
    <row r="150" spans="1:15" ht="16.5" thickBot="1">
      <c r="A150" s="282"/>
      <c r="B150" s="304" t="s">
        <v>252</v>
      </c>
      <c r="C150" s="305">
        <f>C149/C148*100</f>
        <v>6.4886063715103521</v>
      </c>
      <c r="D150" s="306">
        <f t="shared" ref="D150:O150" si="28">D149/D148*100</f>
        <v>7.4655035020760803</v>
      </c>
      <c r="E150" s="307">
        <f t="shared" si="28"/>
        <v>15.028758612642406</v>
      </c>
      <c r="F150" s="306">
        <f t="shared" si="28"/>
        <v>15.206291383313053</v>
      </c>
      <c r="G150" s="308">
        <f t="shared" si="28"/>
        <v>14.779369627507164</v>
      </c>
      <c r="H150" s="306">
        <f t="shared" si="28"/>
        <v>35.784506488399529</v>
      </c>
      <c r="I150" s="308">
        <f t="shared" si="28"/>
        <v>8.1652729955730443</v>
      </c>
      <c r="J150" s="306">
        <f t="shared" si="28"/>
        <v>8.3333333333333321</v>
      </c>
      <c r="K150" s="320">
        <f t="shared" si="28"/>
        <v>18.487394957983195</v>
      </c>
      <c r="L150" s="321">
        <f t="shared" si="28"/>
        <v>8.4372481153098473</v>
      </c>
      <c r="M150" s="308">
        <f t="shared" si="28"/>
        <v>33.655172413793103</v>
      </c>
      <c r="N150" s="306">
        <f t="shared" si="28"/>
        <v>13.940824565758081</v>
      </c>
      <c r="O150" s="306">
        <f t="shared" si="28"/>
        <v>13.940824565758081</v>
      </c>
    </row>
    <row r="151" spans="1:15" ht="15.75">
      <c r="A151" s="282"/>
      <c r="B151" s="295" t="s">
        <v>278</v>
      </c>
      <c r="C151" s="296">
        <v>0</v>
      </c>
      <c r="D151" s="297">
        <v>0</v>
      </c>
      <c r="E151" s="298">
        <v>0</v>
      </c>
      <c r="F151" s="297">
        <v>0</v>
      </c>
      <c r="G151" s="297">
        <v>0</v>
      </c>
      <c r="H151" s="297">
        <v>0</v>
      </c>
      <c r="I151" s="297">
        <v>0</v>
      </c>
      <c r="J151" s="322">
        <v>0</v>
      </c>
      <c r="K151" s="297">
        <v>0</v>
      </c>
      <c r="L151" s="297">
        <v>0</v>
      </c>
      <c r="M151" s="298">
        <v>0</v>
      </c>
      <c r="N151" s="297">
        <v>0</v>
      </c>
      <c r="O151" s="297">
        <v>0</v>
      </c>
    </row>
    <row r="152" spans="1:15" ht="15.75">
      <c r="A152" s="282"/>
      <c r="B152" s="299" t="s">
        <v>246</v>
      </c>
      <c r="C152" s="300">
        <v>84686</v>
      </c>
      <c r="D152" s="301">
        <v>154144</v>
      </c>
      <c r="E152" s="302">
        <v>1016156</v>
      </c>
      <c r="F152" s="301">
        <v>387602</v>
      </c>
      <c r="G152" s="301">
        <v>48050</v>
      </c>
      <c r="H152" s="301">
        <v>4200</v>
      </c>
      <c r="I152" s="301">
        <v>9560</v>
      </c>
      <c r="J152" s="323">
        <v>2100</v>
      </c>
      <c r="K152" s="301">
        <v>100</v>
      </c>
      <c r="L152" s="301">
        <f>C152+D152+G152+I152+J152</f>
        <v>298540</v>
      </c>
      <c r="M152" s="302">
        <v>4300</v>
      </c>
      <c r="N152" s="301">
        <f>C152+D152+E152+F152+G152+H152+I152+J152+K152</f>
        <v>1706598</v>
      </c>
      <c r="O152" s="301">
        <f>C152+D152+E152+F152+G152+H152+I152+J152+K152</f>
        <v>1706598</v>
      </c>
    </row>
    <row r="153" spans="1:15" ht="15.75">
      <c r="A153" s="282"/>
      <c r="B153" s="299" t="s">
        <v>247</v>
      </c>
      <c r="C153" s="300">
        <v>84686</v>
      </c>
      <c r="D153" s="301">
        <v>154144</v>
      </c>
      <c r="E153" s="302">
        <v>1016156</v>
      </c>
      <c r="F153" s="301">
        <v>387602</v>
      </c>
      <c r="G153" s="301">
        <v>48050</v>
      </c>
      <c r="H153" s="301">
        <v>4200</v>
      </c>
      <c r="I153" s="301">
        <v>9560</v>
      </c>
      <c r="J153" s="323">
        <v>2100</v>
      </c>
      <c r="K153" s="301">
        <v>100</v>
      </c>
      <c r="L153" s="301">
        <f>C153+D153+G153+I153+J153</f>
        <v>298540</v>
      </c>
      <c r="M153" s="302">
        <v>4300</v>
      </c>
      <c r="N153" s="301">
        <f>C153+D153+E153+F153+G153+H153+I153+J153+K153</f>
        <v>1706598</v>
      </c>
      <c r="O153" s="301">
        <f>C153+D153+E153+F153+G153+H153+I153+J153+K153</f>
        <v>1706598</v>
      </c>
    </row>
    <row r="154" spans="1:15" ht="15.75">
      <c r="A154" s="282"/>
      <c r="B154" s="299" t="s">
        <v>251</v>
      </c>
      <c r="C154" s="303">
        <v>7413</v>
      </c>
      <c r="D154" s="301">
        <v>7475</v>
      </c>
      <c r="E154" s="303">
        <v>165611</v>
      </c>
      <c r="F154" s="301">
        <v>63349</v>
      </c>
      <c r="G154" s="303">
        <v>8035</v>
      </c>
      <c r="H154" s="301">
        <v>1065</v>
      </c>
      <c r="I154" s="303">
        <v>2138</v>
      </c>
      <c r="J154" s="323">
        <v>215</v>
      </c>
      <c r="K154" s="301">
        <v>0</v>
      </c>
      <c r="L154" s="301">
        <f>C154+D154+G154+I154+J154</f>
        <v>25276</v>
      </c>
      <c r="M154" s="303">
        <v>1065</v>
      </c>
      <c r="N154" s="301">
        <f>C154+D154+E154+F154+G154+H154+I154+J154+K154</f>
        <v>255301</v>
      </c>
      <c r="O154" s="301">
        <f>C154+D154+E154+F154+G154+H154+I154+J154+K154</f>
        <v>255301</v>
      </c>
    </row>
    <row r="155" spans="1:15" ht="16.5" thickBot="1">
      <c r="A155" s="282"/>
      <c r="B155" s="304" t="s">
        <v>252</v>
      </c>
      <c r="C155" s="305">
        <f>C154/C153*100</f>
        <v>8.7535129773516278</v>
      </c>
      <c r="D155" s="306">
        <f t="shared" ref="D155:O155" si="29">D154/D153*100</f>
        <v>4.8493616358729499</v>
      </c>
      <c r="E155" s="307">
        <f t="shared" si="29"/>
        <v>16.29779285857683</v>
      </c>
      <c r="F155" s="306">
        <f t="shared" si="29"/>
        <v>16.343826915237798</v>
      </c>
      <c r="G155" s="308">
        <f t="shared" si="29"/>
        <v>16.722164412070757</v>
      </c>
      <c r="H155" s="306">
        <f t="shared" si="29"/>
        <v>25.357142857142854</v>
      </c>
      <c r="I155" s="308">
        <f t="shared" si="29"/>
        <v>22.364016736401673</v>
      </c>
      <c r="J155" s="324">
        <f t="shared" si="29"/>
        <v>10.238095238095237</v>
      </c>
      <c r="K155" s="306">
        <f t="shared" si="29"/>
        <v>0</v>
      </c>
      <c r="L155" s="306">
        <f t="shared" si="29"/>
        <v>8.4665371474509286</v>
      </c>
      <c r="M155" s="307">
        <f t="shared" si="29"/>
        <v>24.767441860465116</v>
      </c>
      <c r="N155" s="306">
        <f t="shared" si="29"/>
        <v>14.959644860711194</v>
      </c>
      <c r="O155" s="306">
        <f t="shared" si="29"/>
        <v>14.959644860711194</v>
      </c>
    </row>
    <row r="156" spans="1:15" ht="15.75">
      <c r="A156" s="282"/>
      <c r="B156" s="295" t="s">
        <v>279</v>
      </c>
      <c r="C156" s="296">
        <v>0</v>
      </c>
      <c r="D156" s="297">
        <v>0</v>
      </c>
      <c r="E156" s="298">
        <v>0</v>
      </c>
      <c r="F156" s="297">
        <v>0</v>
      </c>
      <c r="G156" s="297">
        <v>0</v>
      </c>
      <c r="H156" s="297">
        <v>0</v>
      </c>
      <c r="I156" s="297">
        <v>0</v>
      </c>
      <c r="J156" s="297">
        <v>0</v>
      </c>
      <c r="K156" s="325">
        <v>0</v>
      </c>
      <c r="L156" s="325">
        <v>0</v>
      </c>
      <c r="M156" s="297">
        <v>0</v>
      </c>
      <c r="N156" s="297">
        <v>0</v>
      </c>
      <c r="O156" s="297">
        <v>0</v>
      </c>
    </row>
    <row r="157" spans="1:15" ht="15.75">
      <c r="A157" s="282"/>
      <c r="B157" s="299" t="s">
        <v>246</v>
      </c>
      <c r="C157" s="300">
        <v>41623</v>
      </c>
      <c r="D157" s="301">
        <v>93924</v>
      </c>
      <c r="E157" s="302">
        <v>466109</v>
      </c>
      <c r="F157" s="301">
        <v>179192</v>
      </c>
      <c r="G157" s="301">
        <v>25639</v>
      </c>
      <c r="H157" s="301">
        <v>2605</v>
      </c>
      <c r="I157" s="301">
        <v>2814</v>
      </c>
      <c r="J157" s="301">
        <v>4000</v>
      </c>
      <c r="K157" s="301">
        <v>395</v>
      </c>
      <c r="L157" s="301">
        <f>C157+D157+G157+I157+J157</f>
        <v>168000</v>
      </c>
      <c r="M157" s="301">
        <v>3000</v>
      </c>
      <c r="N157" s="301">
        <f>C157+D157+E157+F157+G157+H157+I157+J157+K157</f>
        <v>816301</v>
      </c>
      <c r="O157" s="301">
        <f>C157+D157+E157+F157+G157+H157+I157+J157+K157</f>
        <v>816301</v>
      </c>
    </row>
    <row r="158" spans="1:15" ht="15.75">
      <c r="A158" s="282"/>
      <c r="B158" s="299" t="s">
        <v>247</v>
      </c>
      <c r="C158" s="300">
        <v>41623</v>
      </c>
      <c r="D158" s="301">
        <v>93924</v>
      </c>
      <c r="E158" s="302">
        <v>466109</v>
      </c>
      <c r="F158" s="301">
        <v>179192</v>
      </c>
      <c r="G158" s="301">
        <v>25639</v>
      </c>
      <c r="H158" s="301">
        <v>2605</v>
      </c>
      <c r="I158" s="301">
        <v>2814</v>
      </c>
      <c r="J158" s="301">
        <v>4000</v>
      </c>
      <c r="K158" s="301">
        <v>395</v>
      </c>
      <c r="L158" s="301">
        <f>C158+D158+G158+I158+J158</f>
        <v>168000</v>
      </c>
      <c r="M158" s="301">
        <v>3000</v>
      </c>
      <c r="N158" s="301">
        <f>C158+D158+E158+F158+G158+H158+I158+J158+K158</f>
        <v>816301</v>
      </c>
      <c r="O158" s="301">
        <f>C158+D158+E158+F158+G158+H158+I158+J158+K158</f>
        <v>816301</v>
      </c>
    </row>
    <row r="159" spans="1:15" ht="15.75">
      <c r="A159" s="282"/>
      <c r="B159" s="299" t="s">
        <v>251</v>
      </c>
      <c r="C159" s="303">
        <v>3298</v>
      </c>
      <c r="D159" s="301">
        <v>6946</v>
      </c>
      <c r="E159" s="303">
        <v>67656</v>
      </c>
      <c r="F159" s="301">
        <v>26397</v>
      </c>
      <c r="G159" s="303">
        <v>3415</v>
      </c>
      <c r="H159" s="301">
        <v>100</v>
      </c>
      <c r="I159" s="303">
        <v>50</v>
      </c>
      <c r="J159" s="301">
        <v>318</v>
      </c>
      <c r="K159" s="303">
        <v>13</v>
      </c>
      <c r="L159" s="301">
        <f>C159+D159+G159+I159+J159</f>
        <v>14027</v>
      </c>
      <c r="M159" s="303">
        <v>113</v>
      </c>
      <c r="N159" s="301">
        <f>C159+D159+E159+F159+G159+H159+I159+J159+K159</f>
        <v>108193</v>
      </c>
      <c r="O159" s="301">
        <f>C159+D159+E159+F159+G159+H159+I159+J159+K159</f>
        <v>108193</v>
      </c>
    </row>
    <row r="160" spans="1:15" ht="16.5" thickBot="1">
      <c r="A160" s="282"/>
      <c r="B160" s="304" t="s">
        <v>252</v>
      </c>
      <c r="C160" s="305">
        <f>C159/C158*100</f>
        <v>7.9235038320159532</v>
      </c>
      <c r="D160" s="306">
        <f t="shared" ref="D160:O160" si="30">D159/D158*100</f>
        <v>7.3953409139304123</v>
      </c>
      <c r="E160" s="307">
        <f t="shared" si="30"/>
        <v>14.51505978215396</v>
      </c>
      <c r="F160" s="306">
        <f t="shared" si="30"/>
        <v>14.731126389570964</v>
      </c>
      <c r="G160" s="308">
        <f t="shared" si="30"/>
        <v>13.319552244627324</v>
      </c>
      <c r="H160" s="306">
        <f t="shared" si="30"/>
        <v>3.8387715930902107</v>
      </c>
      <c r="I160" s="308">
        <f t="shared" si="30"/>
        <v>1.7768301350390905</v>
      </c>
      <c r="J160" s="306">
        <f t="shared" si="30"/>
        <v>7.95</v>
      </c>
      <c r="K160" s="308">
        <f t="shared" si="30"/>
        <v>3.2911392405063293</v>
      </c>
      <c r="L160" s="306">
        <f t="shared" si="30"/>
        <v>8.3494047619047613</v>
      </c>
      <c r="M160" s="308">
        <f t="shared" si="30"/>
        <v>3.7666666666666666</v>
      </c>
      <c r="N160" s="306">
        <f t="shared" si="30"/>
        <v>13.25405702063332</v>
      </c>
      <c r="O160" s="306">
        <f t="shared" si="30"/>
        <v>13.25405702063332</v>
      </c>
    </row>
    <row r="161" spans="1:15" ht="15.75">
      <c r="A161" s="282"/>
      <c r="B161" s="295" t="s">
        <v>280</v>
      </c>
      <c r="C161" s="296">
        <v>0</v>
      </c>
      <c r="D161" s="297">
        <v>0</v>
      </c>
      <c r="E161" s="298">
        <v>0</v>
      </c>
      <c r="F161" s="297">
        <v>0</v>
      </c>
      <c r="G161" s="297">
        <v>0</v>
      </c>
      <c r="H161" s="297">
        <v>0</v>
      </c>
      <c r="I161" s="297">
        <v>0</v>
      </c>
      <c r="J161" s="297">
        <v>0</v>
      </c>
      <c r="K161" s="297">
        <v>0</v>
      </c>
      <c r="L161" s="297">
        <v>0</v>
      </c>
      <c r="M161" s="297">
        <v>0</v>
      </c>
      <c r="N161" s="297">
        <v>0</v>
      </c>
      <c r="O161" s="297">
        <v>0</v>
      </c>
    </row>
    <row r="162" spans="1:15" ht="15.75">
      <c r="A162" s="282"/>
      <c r="B162" s="299" t="s">
        <v>246</v>
      </c>
      <c r="C162" s="300">
        <v>14631</v>
      </c>
      <c r="D162" s="301">
        <v>134391</v>
      </c>
      <c r="E162" s="302">
        <v>425307</v>
      </c>
      <c r="F162" s="301">
        <v>162476</v>
      </c>
      <c r="G162" s="301">
        <v>20274</v>
      </c>
      <c r="H162" s="301">
        <v>2400</v>
      </c>
      <c r="I162" s="301">
        <v>1194</v>
      </c>
      <c r="J162" s="301">
        <v>100</v>
      </c>
      <c r="K162" s="301"/>
      <c r="L162" s="301">
        <f>C162+D162+G162+I162+J162</f>
        <v>170590</v>
      </c>
      <c r="M162" s="301">
        <v>2400</v>
      </c>
      <c r="N162" s="301">
        <f>C162+D162+E162+F162+G162+H162+I162+J162+K162</f>
        <v>760773</v>
      </c>
      <c r="O162" s="301">
        <f>C162+D162+E162+F162+G162+H162+I162+J162+K162</f>
        <v>760773</v>
      </c>
    </row>
    <row r="163" spans="1:15" ht="15.75">
      <c r="A163" s="282"/>
      <c r="B163" s="299" t="s">
        <v>247</v>
      </c>
      <c r="C163" s="300">
        <v>14631</v>
      </c>
      <c r="D163" s="301">
        <v>134391</v>
      </c>
      <c r="E163" s="302">
        <v>425307</v>
      </c>
      <c r="F163" s="301">
        <v>162476</v>
      </c>
      <c r="G163" s="301">
        <v>20274</v>
      </c>
      <c r="H163" s="301">
        <v>2400</v>
      </c>
      <c r="I163" s="301">
        <v>1194</v>
      </c>
      <c r="J163" s="301">
        <v>100</v>
      </c>
      <c r="K163" s="301"/>
      <c r="L163" s="301">
        <f>C163+D163+G163+I163+J163</f>
        <v>170590</v>
      </c>
      <c r="M163" s="301">
        <v>2400</v>
      </c>
      <c r="N163" s="301">
        <f>C163+D163+E163+F163+G163+H163+I163+J163+K163</f>
        <v>760773</v>
      </c>
      <c r="O163" s="301">
        <f>C163+D163+E163+F163+G163+H163+I163+J163+K163</f>
        <v>760773</v>
      </c>
    </row>
    <row r="164" spans="1:15" ht="15.75">
      <c r="A164" s="282"/>
      <c r="B164" s="299" t="s">
        <v>251</v>
      </c>
      <c r="C164" s="303">
        <v>373</v>
      </c>
      <c r="D164" s="301">
        <v>18005</v>
      </c>
      <c r="E164" s="303">
        <v>60637</v>
      </c>
      <c r="F164" s="301">
        <v>22925</v>
      </c>
      <c r="G164" s="303">
        <v>2743</v>
      </c>
      <c r="H164" s="301">
        <v>568</v>
      </c>
      <c r="I164" s="303">
        <v>166</v>
      </c>
      <c r="J164" s="301">
        <v>16</v>
      </c>
      <c r="K164" s="303"/>
      <c r="L164" s="301">
        <f>C164+D164+G164+I164+J164</f>
        <v>21303</v>
      </c>
      <c r="M164" s="303">
        <v>568</v>
      </c>
      <c r="N164" s="301">
        <f>C164+D164+E164+F164+G164+H164+I164+J164+K164</f>
        <v>105433</v>
      </c>
      <c r="O164" s="301">
        <f>C164+D164+E164+F164+G164+H164+I164+J164+K164</f>
        <v>105433</v>
      </c>
    </row>
    <row r="165" spans="1:15" ht="16.5" thickBot="1">
      <c r="A165" s="282"/>
      <c r="B165" s="304" t="s">
        <v>252</v>
      </c>
      <c r="C165" s="305">
        <f>C164/C163*100</f>
        <v>2.5493814503451575</v>
      </c>
      <c r="D165" s="306">
        <f t="shared" ref="D165:O165" si="31">D164/D163*100</f>
        <v>13.397474533264878</v>
      </c>
      <c r="E165" s="307">
        <f t="shared" si="31"/>
        <v>14.257230659264955</v>
      </c>
      <c r="F165" s="306">
        <f t="shared" si="31"/>
        <v>14.109776213102244</v>
      </c>
      <c r="G165" s="308">
        <f t="shared" si="31"/>
        <v>13.529643878859623</v>
      </c>
      <c r="H165" s="306">
        <f t="shared" si="31"/>
        <v>23.666666666666668</v>
      </c>
      <c r="I165" s="308">
        <f t="shared" si="31"/>
        <v>13.90284757118928</v>
      </c>
      <c r="J165" s="306">
        <f t="shared" si="31"/>
        <v>16</v>
      </c>
      <c r="K165" s="308"/>
      <c r="L165" s="306">
        <f t="shared" si="31"/>
        <v>12.487836332727593</v>
      </c>
      <c r="M165" s="308">
        <f t="shared" si="31"/>
        <v>23.666666666666668</v>
      </c>
      <c r="N165" s="306">
        <f t="shared" si="31"/>
        <v>13.858667434306948</v>
      </c>
      <c r="O165" s="306">
        <f t="shared" si="31"/>
        <v>13.858667434306948</v>
      </c>
    </row>
    <row r="166" spans="1:15" ht="15.75">
      <c r="A166" s="282"/>
      <c r="B166" s="295" t="s">
        <v>281</v>
      </c>
      <c r="C166" s="296">
        <v>0</v>
      </c>
      <c r="D166" s="297">
        <v>0</v>
      </c>
      <c r="E166" s="298">
        <v>0</v>
      </c>
      <c r="F166" s="297">
        <v>0</v>
      </c>
      <c r="G166" s="297">
        <v>0</v>
      </c>
      <c r="H166" s="297">
        <v>0</v>
      </c>
      <c r="I166" s="297">
        <v>0</v>
      </c>
      <c r="J166" s="297"/>
      <c r="K166" s="297">
        <v>0</v>
      </c>
      <c r="L166" s="297">
        <v>0</v>
      </c>
      <c r="M166" s="297">
        <v>0</v>
      </c>
      <c r="N166" s="297">
        <v>0</v>
      </c>
      <c r="O166" s="297">
        <v>0</v>
      </c>
    </row>
    <row r="167" spans="1:15" ht="15.75">
      <c r="A167" s="282"/>
      <c r="B167" s="299" t="s">
        <v>246</v>
      </c>
      <c r="C167" s="300">
        <v>40979</v>
      </c>
      <c r="D167" s="301">
        <v>103784</v>
      </c>
      <c r="E167" s="302">
        <v>530295</v>
      </c>
      <c r="F167" s="301">
        <v>202243</v>
      </c>
      <c r="G167" s="301">
        <v>27244</v>
      </c>
      <c r="H167" s="301">
        <v>2100</v>
      </c>
      <c r="I167" s="301">
        <v>6983</v>
      </c>
      <c r="J167" s="301">
        <v>2000</v>
      </c>
      <c r="K167" s="301"/>
      <c r="L167" s="301">
        <f>C167+D167+G167+I167+J167</f>
        <v>180990</v>
      </c>
      <c r="M167" s="301">
        <v>2100</v>
      </c>
      <c r="N167" s="301">
        <f>C167+D167+E167+F167+G167+H167+I167+J167+K167</f>
        <v>915628</v>
      </c>
      <c r="O167" s="301">
        <f>C167+D167+E167+F167+G167+H167+I167+J167+K167</f>
        <v>915628</v>
      </c>
    </row>
    <row r="168" spans="1:15" ht="15.75">
      <c r="A168" s="282"/>
      <c r="B168" s="299" t="s">
        <v>247</v>
      </c>
      <c r="C168" s="300">
        <v>40979</v>
      </c>
      <c r="D168" s="301">
        <v>103784</v>
      </c>
      <c r="E168" s="302">
        <v>530295</v>
      </c>
      <c r="F168" s="301">
        <v>202243</v>
      </c>
      <c r="G168" s="301">
        <v>27244</v>
      </c>
      <c r="H168" s="301">
        <v>2100</v>
      </c>
      <c r="I168" s="301">
        <v>6983</v>
      </c>
      <c r="J168" s="301">
        <v>2000</v>
      </c>
      <c r="K168" s="301"/>
      <c r="L168" s="301">
        <f>C168+D168+G168+I168+J168</f>
        <v>180990</v>
      </c>
      <c r="M168" s="301">
        <v>2100</v>
      </c>
      <c r="N168" s="301">
        <f>C168+D168+E168+F168+G168+H168+I168+J168+K168</f>
        <v>915628</v>
      </c>
      <c r="O168" s="301">
        <f>C168+D168+E168+F168+G168+H168+I168+J168+K168</f>
        <v>915628</v>
      </c>
    </row>
    <row r="169" spans="1:15" ht="15.75">
      <c r="A169" s="282"/>
      <c r="B169" s="299" t="s">
        <v>251</v>
      </c>
      <c r="C169" s="303">
        <v>2463</v>
      </c>
      <c r="D169" s="301">
        <v>6545</v>
      </c>
      <c r="E169" s="303">
        <v>80539</v>
      </c>
      <c r="F169" s="301">
        <v>31112</v>
      </c>
      <c r="G169" s="303">
        <v>3944</v>
      </c>
      <c r="H169" s="301">
        <v>2939</v>
      </c>
      <c r="I169" s="303">
        <v>50</v>
      </c>
      <c r="J169" s="301">
        <v>440</v>
      </c>
      <c r="K169" s="303"/>
      <c r="L169" s="301">
        <f>C169+D169+G169+I169+J169</f>
        <v>13442</v>
      </c>
      <c r="M169" s="303">
        <v>2939</v>
      </c>
      <c r="N169" s="301">
        <f>C169+D169+E169+F169+G169+H169+I169+J169+K169</f>
        <v>128032</v>
      </c>
      <c r="O169" s="301">
        <f>C169+D169+E169+F169+G169+H169+I169+J169+K169</f>
        <v>128032</v>
      </c>
    </row>
    <row r="170" spans="1:15" ht="16.5" thickBot="1">
      <c r="A170" s="282"/>
      <c r="B170" s="304" t="s">
        <v>252</v>
      </c>
      <c r="C170" s="305">
        <f>C169/C168*100</f>
        <v>6.0103955684618953</v>
      </c>
      <c r="D170" s="306">
        <f t="shared" ref="D170:O170" si="32">D169/D168*100</f>
        <v>6.3063670700686041</v>
      </c>
      <c r="E170" s="307">
        <f t="shared" si="32"/>
        <v>15.18758426913322</v>
      </c>
      <c r="F170" s="306">
        <f t="shared" si="32"/>
        <v>15.38347433532928</v>
      </c>
      <c r="G170" s="308">
        <f t="shared" si="32"/>
        <v>14.476581999706356</v>
      </c>
      <c r="H170" s="306">
        <f t="shared" si="32"/>
        <v>139.95238095238096</v>
      </c>
      <c r="I170" s="308">
        <f t="shared" si="32"/>
        <v>0.71602463124731497</v>
      </c>
      <c r="J170" s="306">
        <f t="shared" si="32"/>
        <v>22</v>
      </c>
      <c r="K170" s="308"/>
      <c r="L170" s="306">
        <f t="shared" si="32"/>
        <v>7.4269296646223548</v>
      </c>
      <c r="M170" s="308">
        <f t="shared" si="32"/>
        <v>139.95238095238096</v>
      </c>
      <c r="N170" s="306">
        <f t="shared" si="32"/>
        <v>13.982971250333105</v>
      </c>
      <c r="O170" s="306">
        <f t="shared" si="32"/>
        <v>13.982971250333105</v>
      </c>
    </row>
    <row r="171" spans="1:15" ht="15.75">
      <c r="A171" s="282"/>
      <c r="B171" s="295" t="s">
        <v>282</v>
      </c>
      <c r="C171" s="296">
        <v>0</v>
      </c>
      <c r="D171" s="297">
        <v>0</v>
      </c>
      <c r="E171" s="298">
        <v>0</v>
      </c>
      <c r="F171" s="297">
        <v>0</v>
      </c>
      <c r="G171" s="297">
        <v>0</v>
      </c>
      <c r="H171" s="297">
        <v>0</v>
      </c>
      <c r="I171" s="297">
        <v>0</v>
      </c>
      <c r="J171" s="297">
        <v>0</v>
      </c>
      <c r="K171" s="297">
        <v>0</v>
      </c>
      <c r="L171" s="297">
        <v>0</v>
      </c>
      <c r="M171" s="297">
        <v>0</v>
      </c>
      <c r="N171" s="297">
        <v>0</v>
      </c>
      <c r="O171" s="297">
        <v>0</v>
      </c>
    </row>
    <row r="172" spans="1:15" ht="15.75">
      <c r="A172" s="282"/>
      <c r="B172" s="299" t="s">
        <v>246</v>
      </c>
      <c r="C172" s="300">
        <v>119648</v>
      </c>
      <c r="D172" s="301">
        <v>286856</v>
      </c>
      <c r="E172" s="302">
        <v>2076875</v>
      </c>
      <c r="F172" s="301">
        <v>793088</v>
      </c>
      <c r="G172" s="301">
        <v>106920</v>
      </c>
      <c r="H172" s="301">
        <v>10920</v>
      </c>
      <c r="I172" s="301">
        <v>34176</v>
      </c>
      <c r="J172" s="301">
        <v>2400</v>
      </c>
      <c r="K172" s="301">
        <v>80</v>
      </c>
      <c r="L172" s="301">
        <f>C172+D172+G172+I172+J172</f>
        <v>550000</v>
      </c>
      <c r="M172" s="301">
        <v>11000</v>
      </c>
      <c r="N172" s="301">
        <f>C172+D172+E172+F172+G172+H172+I172+J172+K172</f>
        <v>3430963</v>
      </c>
      <c r="O172" s="301">
        <f>C172+D172+E172+F172+G172+H172+I172+J172+K172</f>
        <v>3430963</v>
      </c>
    </row>
    <row r="173" spans="1:15" ht="15.75">
      <c r="A173" s="282"/>
      <c r="B173" s="299" t="s">
        <v>247</v>
      </c>
      <c r="C173" s="300">
        <v>119648</v>
      </c>
      <c r="D173" s="301">
        <v>286856</v>
      </c>
      <c r="E173" s="302">
        <v>2076875</v>
      </c>
      <c r="F173" s="301">
        <v>793088</v>
      </c>
      <c r="G173" s="301">
        <v>106920</v>
      </c>
      <c r="H173" s="301">
        <v>10920</v>
      </c>
      <c r="I173" s="301">
        <v>33463</v>
      </c>
      <c r="J173" s="301">
        <v>3113</v>
      </c>
      <c r="K173" s="301">
        <v>80</v>
      </c>
      <c r="L173" s="301">
        <f>C173+D173+G173+I173+J173</f>
        <v>550000</v>
      </c>
      <c r="M173" s="301">
        <v>11000</v>
      </c>
      <c r="N173" s="301">
        <f>C173+D173+E173+F173+G173+H173+I173+J173+K173</f>
        <v>3430963</v>
      </c>
      <c r="O173" s="301">
        <f>C173+D173+E173+F173+G173+H173+I173+J173+K173</f>
        <v>3430963</v>
      </c>
    </row>
    <row r="174" spans="1:15" ht="15.75">
      <c r="A174" s="282"/>
      <c r="B174" s="299" t="s">
        <v>251</v>
      </c>
      <c r="C174" s="303">
        <v>11664</v>
      </c>
      <c r="D174" s="301">
        <v>11559</v>
      </c>
      <c r="E174" s="303">
        <v>304570</v>
      </c>
      <c r="F174" s="301">
        <v>119520</v>
      </c>
      <c r="G174" s="303">
        <v>15428</v>
      </c>
      <c r="H174" s="301">
        <v>4153</v>
      </c>
      <c r="I174" s="303">
        <v>1597</v>
      </c>
      <c r="J174" s="301">
        <v>819</v>
      </c>
      <c r="K174" s="303">
        <v>13</v>
      </c>
      <c r="L174" s="301">
        <f>C174+D174+G174+I174+J174+1</f>
        <v>41068</v>
      </c>
      <c r="M174" s="303">
        <v>4165</v>
      </c>
      <c r="N174" s="301">
        <f>C174+D174+E174+F174+G174+H174+I174+J174+K174</f>
        <v>469323</v>
      </c>
      <c r="O174" s="301">
        <f>C174+D174+E174+F174+G174+H174+I174+J174+K174</f>
        <v>469323</v>
      </c>
    </row>
    <row r="175" spans="1:15" ht="16.5" thickBot="1">
      <c r="A175" s="282"/>
      <c r="B175" s="304" t="s">
        <v>252</v>
      </c>
      <c r="C175" s="305">
        <f>C174/C173*100</f>
        <v>9.7485958812516724</v>
      </c>
      <c r="D175" s="306">
        <f t="shared" ref="D175:O175" si="33">D174/D173*100</f>
        <v>4.0295479264857628</v>
      </c>
      <c r="E175" s="307">
        <f t="shared" si="33"/>
        <v>14.66482094492928</v>
      </c>
      <c r="F175" s="306">
        <f t="shared" si="33"/>
        <v>15.07020658489348</v>
      </c>
      <c r="G175" s="308">
        <f t="shared" si="33"/>
        <v>14.42947998503554</v>
      </c>
      <c r="H175" s="306">
        <f t="shared" si="33"/>
        <v>38.031135531135533</v>
      </c>
      <c r="I175" s="308">
        <f t="shared" si="33"/>
        <v>4.7724352269670973</v>
      </c>
      <c r="J175" s="306">
        <f t="shared" si="33"/>
        <v>26.309026662383555</v>
      </c>
      <c r="K175" s="308">
        <f t="shared" si="33"/>
        <v>16.25</v>
      </c>
      <c r="L175" s="306">
        <f t="shared" si="33"/>
        <v>7.4669090909090912</v>
      </c>
      <c r="M175" s="308">
        <f t="shared" si="33"/>
        <v>37.863636363636367</v>
      </c>
      <c r="N175" s="306">
        <f t="shared" si="33"/>
        <v>13.679045795597331</v>
      </c>
      <c r="O175" s="306">
        <f t="shared" si="33"/>
        <v>13.679045795597331</v>
      </c>
    </row>
    <row r="176" spans="1:15" ht="15.75">
      <c r="A176" s="282"/>
      <c r="B176" s="295" t="s">
        <v>283</v>
      </c>
      <c r="C176" s="296"/>
      <c r="D176" s="297"/>
      <c r="E176" s="298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</row>
    <row r="177" spans="1:15" ht="15.75">
      <c r="A177" s="282"/>
      <c r="B177" s="299" t="s">
        <v>246</v>
      </c>
      <c r="C177" s="300">
        <v>17014</v>
      </c>
      <c r="D177" s="301">
        <v>205854</v>
      </c>
      <c r="E177" s="302">
        <v>750776</v>
      </c>
      <c r="F177" s="301">
        <v>286454</v>
      </c>
      <c r="G177" s="301">
        <v>35086</v>
      </c>
      <c r="H177" s="301">
        <v>3300</v>
      </c>
      <c r="I177" s="301">
        <v>156</v>
      </c>
      <c r="J177" s="301">
        <v>310</v>
      </c>
      <c r="K177" s="301">
        <v>0</v>
      </c>
      <c r="L177" s="301">
        <f>C177+D177+G177+I177+J177</f>
        <v>258420</v>
      </c>
      <c r="M177" s="301">
        <v>3300</v>
      </c>
      <c r="N177" s="301">
        <f>C177+D177+E177+F177+G177+H177+I177+J177+K177</f>
        <v>1298950</v>
      </c>
      <c r="O177" s="301">
        <f>C177+D177+E177+F177+G177+H177+I177+J177+K177</f>
        <v>1298950</v>
      </c>
    </row>
    <row r="178" spans="1:15" ht="15.75">
      <c r="A178" s="282"/>
      <c r="B178" s="299" t="s">
        <v>247</v>
      </c>
      <c r="C178" s="300">
        <v>17014</v>
      </c>
      <c r="D178" s="301">
        <v>205854</v>
      </c>
      <c r="E178" s="302">
        <v>750776</v>
      </c>
      <c r="F178" s="301">
        <v>286454</v>
      </c>
      <c r="G178" s="301">
        <v>35086</v>
      </c>
      <c r="H178" s="301">
        <v>3300</v>
      </c>
      <c r="I178" s="301">
        <v>156</v>
      </c>
      <c r="J178" s="301">
        <v>310</v>
      </c>
      <c r="K178" s="301">
        <v>0</v>
      </c>
      <c r="L178" s="301">
        <f>C178+D178+G178+I178+J178</f>
        <v>258420</v>
      </c>
      <c r="M178" s="301">
        <v>3300</v>
      </c>
      <c r="N178" s="301">
        <f>C178+D178+E178+F178+G178+H178+I178+J178+K178</f>
        <v>1298950</v>
      </c>
      <c r="O178" s="301">
        <f>C178+D178+E178+F178+G178+H178+I178+J178+K178</f>
        <v>1298950</v>
      </c>
    </row>
    <row r="179" spans="1:15" ht="15.75">
      <c r="A179" s="282"/>
      <c r="B179" s="299" t="s">
        <v>251</v>
      </c>
      <c r="C179" s="303">
        <v>414</v>
      </c>
      <c r="D179" s="301">
        <v>27729</v>
      </c>
      <c r="E179" s="303">
        <v>117714</v>
      </c>
      <c r="F179" s="301">
        <v>46033</v>
      </c>
      <c r="G179" s="303">
        <v>5447</v>
      </c>
      <c r="H179" s="301">
        <v>612</v>
      </c>
      <c r="I179" s="303">
        <v>4314</v>
      </c>
      <c r="J179" s="301">
        <v>28</v>
      </c>
      <c r="K179" s="303">
        <v>10</v>
      </c>
      <c r="L179" s="301">
        <f>C179+D179+G179+I179+J179</f>
        <v>37932</v>
      </c>
      <c r="M179" s="303">
        <v>622</v>
      </c>
      <c r="N179" s="301">
        <f>C179+D179+E179+F179+G179+H179+I179+J179+K179</f>
        <v>202301</v>
      </c>
      <c r="O179" s="301">
        <f>C179+D179+E179+F179+G179+H179+I179+J179+K179</f>
        <v>202301</v>
      </c>
    </row>
    <row r="180" spans="1:15" ht="16.5" thickBot="1">
      <c r="A180" s="282"/>
      <c r="B180" s="304" t="s">
        <v>252</v>
      </c>
      <c r="C180" s="305">
        <f t="shared" ref="C180:O180" si="34">C179/C178*100</f>
        <v>2.4332902315739977</v>
      </c>
      <c r="D180" s="306">
        <f t="shared" si="34"/>
        <v>13.470226471188319</v>
      </c>
      <c r="E180" s="307">
        <f t="shared" si="34"/>
        <v>15.678977484629236</v>
      </c>
      <c r="F180" s="306">
        <f t="shared" si="34"/>
        <v>16.069944912621224</v>
      </c>
      <c r="G180" s="308">
        <f t="shared" si="34"/>
        <v>15.524710710824829</v>
      </c>
      <c r="H180" s="306">
        <f t="shared" si="34"/>
        <v>18.545454545454547</v>
      </c>
      <c r="I180" s="308">
        <f t="shared" si="34"/>
        <v>2765.3846153846152</v>
      </c>
      <c r="J180" s="306">
        <f t="shared" si="34"/>
        <v>9.0322580645161281</v>
      </c>
      <c r="K180" s="308"/>
      <c r="L180" s="306">
        <f t="shared" si="34"/>
        <v>14.678430462038541</v>
      </c>
      <c r="M180" s="308">
        <f t="shared" si="34"/>
        <v>18.848484848484848</v>
      </c>
      <c r="N180" s="306">
        <f t="shared" si="34"/>
        <v>15.574194541745257</v>
      </c>
      <c r="O180" s="306">
        <f t="shared" si="34"/>
        <v>15.574194541745257</v>
      </c>
    </row>
    <row r="181" spans="1:15" ht="15.75">
      <c r="A181" s="282"/>
      <c r="B181" s="295" t="s">
        <v>284</v>
      </c>
      <c r="C181" s="296">
        <v>0</v>
      </c>
      <c r="D181" s="297">
        <v>0</v>
      </c>
      <c r="E181" s="298">
        <v>0</v>
      </c>
      <c r="F181" s="297">
        <v>0</v>
      </c>
      <c r="G181" s="297">
        <v>0</v>
      </c>
      <c r="H181" s="297">
        <v>0</v>
      </c>
      <c r="I181" s="297">
        <v>0</v>
      </c>
      <c r="J181" s="297">
        <v>0</v>
      </c>
      <c r="K181" s="297">
        <v>0</v>
      </c>
      <c r="L181" s="297">
        <v>0</v>
      </c>
      <c r="M181" s="297">
        <v>0</v>
      </c>
      <c r="N181" s="297">
        <v>0</v>
      </c>
      <c r="O181" s="297">
        <v>0</v>
      </c>
    </row>
    <row r="182" spans="1:15" ht="15.75">
      <c r="A182" s="282"/>
      <c r="B182" s="299" t="s">
        <v>246</v>
      </c>
      <c r="C182" s="300">
        <v>39616</v>
      </c>
      <c r="D182" s="301">
        <v>104849</v>
      </c>
      <c r="E182" s="302">
        <v>608539</v>
      </c>
      <c r="F182" s="301">
        <v>232004</v>
      </c>
      <c r="G182" s="301">
        <v>28272</v>
      </c>
      <c r="H182" s="301">
        <v>2200</v>
      </c>
      <c r="I182" s="301">
        <v>2253</v>
      </c>
      <c r="J182" s="301">
        <v>400</v>
      </c>
      <c r="K182" s="301">
        <v>0</v>
      </c>
      <c r="L182" s="301">
        <f>C182+D182+G182+I182+J182</f>
        <v>175390</v>
      </c>
      <c r="M182" s="301">
        <v>2200</v>
      </c>
      <c r="N182" s="301">
        <f>C182+D182+E182+F182+G182+H182+I182+J182+K182</f>
        <v>1018133</v>
      </c>
      <c r="O182" s="301">
        <f>C182+D182+E182+F182+G182+H182+I182+J182+K182</f>
        <v>1018133</v>
      </c>
    </row>
    <row r="183" spans="1:15" ht="15.75">
      <c r="A183" s="282"/>
      <c r="B183" s="299" t="s">
        <v>247</v>
      </c>
      <c r="C183" s="300">
        <v>39616</v>
      </c>
      <c r="D183" s="301">
        <v>104849</v>
      </c>
      <c r="E183" s="302">
        <v>608539</v>
      </c>
      <c r="F183" s="301">
        <v>232004</v>
      </c>
      <c r="G183" s="301">
        <v>28272</v>
      </c>
      <c r="H183" s="301">
        <v>2200</v>
      </c>
      <c r="I183" s="301">
        <v>2253</v>
      </c>
      <c r="J183" s="301">
        <v>400</v>
      </c>
      <c r="K183" s="301">
        <v>0</v>
      </c>
      <c r="L183" s="301">
        <f>C183+D183+G183+I183+J183</f>
        <v>175390</v>
      </c>
      <c r="M183" s="301">
        <v>2200</v>
      </c>
      <c r="N183" s="301">
        <f>C183+D183+E183+F183+G183+H183+I183+J183+K183</f>
        <v>1018133</v>
      </c>
      <c r="O183" s="301">
        <f>C183+D183+E183+F183+G183+H183+I183+J183+K183</f>
        <v>1018133</v>
      </c>
    </row>
    <row r="184" spans="1:15" ht="15.75">
      <c r="A184" s="282"/>
      <c r="B184" s="299" t="s">
        <v>251</v>
      </c>
      <c r="C184" s="303">
        <v>2883</v>
      </c>
      <c r="D184" s="301">
        <v>8073</v>
      </c>
      <c r="E184" s="303">
        <v>93070</v>
      </c>
      <c r="F184" s="301">
        <v>35785</v>
      </c>
      <c r="G184" s="303">
        <v>4264</v>
      </c>
      <c r="H184" s="301">
        <v>153</v>
      </c>
      <c r="I184" s="303">
        <v>64</v>
      </c>
      <c r="J184" s="301">
        <v>23</v>
      </c>
      <c r="K184" s="303">
        <v>0</v>
      </c>
      <c r="L184" s="301">
        <f>C184+D184+G184+I184+J184</f>
        <v>15307</v>
      </c>
      <c r="M184" s="303">
        <v>153</v>
      </c>
      <c r="N184" s="301">
        <f>C184+D184+E184+F184+G184+H184+I184+J184+K184</f>
        <v>144315</v>
      </c>
      <c r="O184" s="301">
        <f>C184+D184+E184+F184+G184+H184+I184+J184+K184</f>
        <v>144315</v>
      </c>
    </row>
    <row r="185" spans="1:15" ht="16.5" thickBot="1">
      <c r="A185" s="282"/>
      <c r="B185" s="304" t="s">
        <v>252</v>
      </c>
      <c r="C185" s="305">
        <f>C184/C183*100</f>
        <v>7.2773626817447497</v>
      </c>
      <c r="D185" s="306">
        <f t="shared" ref="D185:O185" si="35">D184/D183*100</f>
        <v>7.699644250302816</v>
      </c>
      <c r="E185" s="307">
        <f t="shared" si="35"/>
        <v>15.294007450631758</v>
      </c>
      <c r="F185" s="306">
        <f t="shared" si="35"/>
        <v>15.424303029258116</v>
      </c>
      <c r="G185" s="308">
        <f t="shared" si="35"/>
        <v>15.082059988681381</v>
      </c>
      <c r="H185" s="306">
        <f t="shared" si="35"/>
        <v>6.954545454545455</v>
      </c>
      <c r="I185" s="308">
        <f t="shared" si="35"/>
        <v>2.8406569019085661</v>
      </c>
      <c r="J185" s="306">
        <f t="shared" si="35"/>
        <v>5.75</v>
      </c>
      <c r="K185" s="308"/>
      <c r="L185" s="306">
        <f t="shared" si="35"/>
        <v>8.7274074918752493</v>
      </c>
      <c r="M185" s="308">
        <f t="shared" si="35"/>
        <v>6.954545454545455</v>
      </c>
      <c r="N185" s="306">
        <f t="shared" si="35"/>
        <v>14.174474258274705</v>
      </c>
      <c r="O185" s="306">
        <f t="shared" si="35"/>
        <v>14.174474258274705</v>
      </c>
    </row>
    <row r="186" spans="1:15" ht="15.75">
      <c r="A186" s="282"/>
      <c r="B186" s="295" t="s">
        <v>285</v>
      </c>
      <c r="C186" s="296">
        <v>0</v>
      </c>
      <c r="D186" s="297">
        <v>0</v>
      </c>
      <c r="E186" s="298">
        <v>0</v>
      </c>
      <c r="F186" s="297">
        <v>0</v>
      </c>
      <c r="G186" s="297">
        <v>0</v>
      </c>
      <c r="H186" s="297">
        <v>0</v>
      </c>
      <c r="I186" s="297">
        <v>0</v>
      </c>
      <c r="J186" s="297">
        <v>0</v>
      </c>
      <c r="K186" s="297">
        <v>0</v>
      </c>
      <c r="L186" s="297">
        <v>0</v>
      </c>
      <c r="M186" s="297">
        <v>0</v>
      </c>
      <c r="N186" s="297">
        <v>0</v>
      </c>
      <c r="O186" s="297">
        <v>0</v>
      </c>
    </row>
    <row r="187" spans="1:15" ht="15.75">
      <c r="A187" s="282"/>
      <c r="B187" s="299" t="s">
        <v>246</v>
      </c>
      <c r="C187" s="300">
        <v>56877</v>
      </c>
      <c r="D187" s="301">
        <v>130306</v>
      </c>
      <c r="E187" s="302">
        <v>902228</v>
      </c>
      <c r="F187" s="301">
        <v>344100</v>
      </c>
      <c r="G187" s="301">
        <v>50970</v>
      </c>
      <c r="H187" s="301">
        <v>3600</v>
      </c>
      <c r="I187" s="301">
        <v>3297</v>
      </c>
      <c r="J187" s="301">
        <v>1900</v>
      </c>
      <c r="K187" s="301">
        <v>400</v>
      </c>
      <c r="L187" s="301">
        <f>C187+D187+G187+I187+J187</f>
        <v>243350</v>
      </c>
      <c r="M187" s="301">
        <v>4000</v>
      </c>
      <c r="N187" s="301">
        <f>C187+D187+E187+F187+G187+H187+I187+J187+K187</f>
        <v>1493678</v>
      </c>
      <c r="O187" s="301">
        <f>C187+D187+E187+F187+G187+H187+I187+J187+K187</f>
        <v>1493678</v>
      </c>
    </row>
    <row r="188" spans="1:15" ht="15.75">
      <c r="A188" s="282"/>
      <c r="B188" s="299" t="s">
        <v>247</v>
      </c>
      <c r="C188" s="300">
        <v>56884</v>
      </c>
      <c r="D188" s="301">
        <v>130181</v>
      </c>
      <c r="E188" s="302">
        <v>902228</v>
      </c>
      <c r="F188" s="301">
        <v>344100</v>
      </c>
      <c r="G188" s="301">
        <v>50970</v>
      </c>
      <c r="H188" s="301">
        <v>3600</v>
      </c>
      <c r="I188" s="301">
        <v>3415</v>
      </c>
      <c r="J188" s="301">
        <v>1900</v>
      </c>
      <c r="K188" s="301">
        <v>400</v>
      </c>
      <c r="L188" s="301">
        <f>C188+D188+G188+I188+J188</f>
        <v>243350</v>
      </c>
      <c r="M188" s="301">
        <v>4000</v>
      </c>
      <c r="N188" s="301">
        <f>C188+D188+E188+F188+G188+H188+I188+J188+K188</f>
        <v>1493678</v>
      </c>
      <c r="O188" s="301">
        <f>C188+D188+E188+F188+G188+H188+I188+J188+K188</f>
        <v>1493678</v>
      </c>
    </row>
    <row r="189" spans="1:15" ht="15.75">
      <c r="A189" s="282"/>
      <c r="B189" s="299" t="s">
        <v>251</v>
      </c>
      <c r="C189" s="303">
        <v>5359</v>
      </c>
      <c r="D189" s="301">
        <v>13598</v>
      </c>
      <c r="E189" s="303">
        <v>141075</v>
      </c>
      <c r="F189" s="301">
        <v>54485</v>
      </c>
      <c r="G189" s="303">
        <v>5972</v>
      </c>
      <c r="H189" s="301">
        <v>3488</v>
      </c>
      <c r="I189" s="303">
        <v>714</v>
      </c>
      <c r="J189" s="301">
        <v>195</v>
      </c>
      <c r="K189" s="303">
        <v>20</v>
      </c>
      <c r="L189" s="301">
        <f>C189+D189+G189+I189+J189</f>
        <v>25838</v>
      </c>
      <c r="M189" s="303">
        <v>3508</v>
      </c>
      <c r="N189" s="301">
        <f>C189+D189+E189+F189+G189+H189+I189+J189+K189</f>
        <v>224906</v>
      </c>
      <c r="O189" s="301">
        <f>C189+D189+E189+F189+G189+H189+I189+J189+K189</f>
        <v>224906</v>
      </c>
    </row>
    <row r="190" spans="1:15" ht="16.5" thickBot="1">
      <c r="A190" s="282"/>
      <c r="B190" s="304" t="s">
        <v>252</v>
      </c>
      <c r="C190" s="305">
        <f>C189/C188*100</f>
        <v>9.4209267983967386</v>
      </c>
      <c r="D190" s="306">
        <f t="shared" ref="D190:O190" si="36">D189/D188*100</f>
        <v>10.445456710272619</v>
      </c>
      <c r="E190" s="307">
        <f t="shared" si="36"/>
        <v>15.636291491729363</v>
      </c>
      <c r="F190" s="306">
        <f t="shared" si="36"/>
        <v>15.834059866317931</v>
      </c>
      <c r="G190" s="308">
        <f t="shared" si="36"/>
        <v>11.716696095742593</v>
      </c>
      <c r="H190" s="306">
        <f t="shared" si="36"/>
        <v>96.888888888888886</v>
      </c>
      <c r="I190" s="308">
        <f t="shared" si="36"/>
        <v>20.907759882869691</v>
      </c>
      <c r="J190" s="306">
        <f t="shared" si="36"/>
        <v>10.263157894736842</v>
      </c>
      <c r="K190" s="308">
        <f t="shared" si="36"/>
        <v>5</v>
      </c>
      <c r="L190" s="306">
        <f t="shared" si="36"/>
        <v>10.617628929525374</v>
      </c>
      <c r="M190" s="308">
        <f t="shared" si="36"/>
        <v>87.7</v>
      </c>
      <c r="N190" s="306">
        <f t="shared" si="36"/>
        <v>15.057194388616557</v>
      </c>
      <c r="O190" s="306">
        <f t="shared" si="36"/>
        <v>15.057194388616557</v>
      </c>
    </row>
    <row r="191" spans="1:15" ht="15.75">
      <c r="A191" s="282"/>
      <c r="B191" s="295" t="s">
        <v>286</v>
      </c>
      <c r="C191" s="296">
        <v>0</v>
      </c>
      <c r="D191" s="297">
        <v>0</v>
      </c>
      <c r="E191" s="298">
        <v>0</v>
      </c>
      <c r="F191" s="297">
        <v>0</v>
      </c>
      <c r="G191" s="297">
        <v>0</v>
      </c>
      <c r="H191" s="297">
        <v>0</v>
      </c>
      <c r="I191" s="297">
        <v>0</v>
      </c>
      <c r="J191" s="297">
        <v>0</v>
      </c>
      <c r="K191" s="297">
        <v>0</v>
      </c>
      <c r="L191" s="297">
        <v>0</v>
      </c>
      <c r="M191" s="297">
        <v>0</v>
      </c>
      <c r="N191" s="297">
        <v>0</v>
      </c>
      <c r="O191" s="297">
        <v>0</v>
      </c>
    </row>
    <row r="192" spans="1:15" ht="15.75">
      <c r="A192" s="282"/>
      <c r="B192" s="299" t="s">
        <v>246</v>
      </c>
      <c r="C192" s="300">
        <v>40734</v>
      </c>
      <c r="D192" s="301">
        <v>94295</v>
      </c>
      <c r="E192" s="302">
        <v>583175</v>
      </c>
      <c r="F192" s="301">
        <v>222627</v>
      </c>
      <c r="G192" s="301">
        <v>29897</v>
      </c>
      <c r="H192" s="301">
        <v>2881</v>
      </c>
      <c r="I192" s="301">
        <v>2036</v>
      </c>
      <c r="J192" s="301">
        <v>828</v>
      </c>
      <c r="K192" s="301">
        <v>119</v>
      </c>
      <c r="L192" s="301">
        <f>C192+D192+G192+I192+J192</f>
        <v>167790</v>
      </c>
      <c r="M192" s="301">
        <v>3000</v>
      </c>
      <c r="N192" s="301">
        <f>C192+D192+E192+F192+G192+H192+I192+J192+K192</f>
        <v>976592</v>
      </c>
      <c r="O192" s="301">
        <f>C192+D192+E192+F192+G192+H192+I192+J192+K192</f>
        <v>976592</v>
      </c>
    </row>
    <row r="193" spans="1:15" ht="15.75">
      <c r="A193" s="282"/>
      <c r="B193" s="299" t="s">
        <v>247</v>
      </c>
      <c r="C193" s="300">
        <v>40711</v>
      </c>
      <c r="D193" s="301">
        <v>94318</v>
      </c>
      <c r="E193" s="302">
        <v>583175</v>
      </c>
      <c r="F193" s="301">
        <v>222627</v>
      </c>
      <c r="G193" s="301">
        <v>29897</v>
      </c>
      <c r="H193" s="301">
        <v>2881</v>
      </c>
      <c r="I193" s="301">
        <v>2036</v>
      </c>
      <c r="J193" s="301">
        <v>828</v>
      </c>
      <c r="K193" s="301">
        <v>119</v>
      </c>
      <c r="L193" s="301">
        <f>C193+D193+G193+I193+J193</f>
        <v>167790</v>
      </c>
      <c r="M193" s="301">
        <v>3000</v>
      </c>
      <c r="N193" s="301">
        <f>C193+D193+E193+F193+G193+H193+I193+J193+K193</f>
        <v>976592</v>
      </c>
      <c r="O193" s="301">
        <f>C193+D193+E193+F193+G193+H193+I193+J193+K193</f>
        <v>976592</v>
      </c>
    </row>
    <row r="194" spans="1:15" ht="15.75">
      <c r="A194" s="282"/>
      <c r="B194" s="299" t="s">
        <v>251</v>
      </c>
      <c r="C194" s="303">
        <v>4228</v>
      </c>
      <c r="D194" s="301">
        <v>8709</v>
      </c>
      <c r="E194" s="303">
        <v>92873</v>
      </c>
      <c r="F194" s="301">
        <v>35682</v>
      </c>
      <c r="G194" s="303">
        <v>4328</v>
      </c>
      <c r="H194" s="301">
        <v>93</v>
      </c>
      <c r="I194" s="303">
        <v>100</v>
      </c>
      <c r="J194" s="301">
        <v>84</v>
      </c>
      <c r="K194" s="303">
        <v>20</v>
      </c>
      <c r="L194" s="301">
        <f>C194+D194+G194+I194+J194</f>
        <v>17449</v>
      </c>
      <c r="M194" s="303">
        <v>113</v>
      </c>
      <c r="N194" s="301">
        <f>C194+D194+E194+F194+G194+H194+I194+J194+K194</f>
        <v>146117</v>
      </c>
      <c r="O194" s="301">
        <f>C194+D194+E194+F194+G194+H194+I194+J194+K194</f>
        <v>146117</v>
      </c>
    </row>
    <row r="195" spans="1:15" ht="16.5" thickBot="1">
      <c r="A195" s="282"/>
      <c r="B195" s="304" t="s">
        <v>252</v>
      </c>
      <c r="C195" s="305">
        <f>C194/C193*100</f>
        <v>10.385399523470316</v>
      </c>
      <c r="D195" s="306">
        <f t="shared" ref="D195:O195" si="37">D194/D193*100</f>
        <v>9.233656354036345</v>
      </c>
      <c r="E195" s="307">
        <f t="shared" si="37"/>
        <v>15.92540832511682</v>
      </c>
      <c r="F195" s="306">
        <f t="shared" si="37"/>
        <v>16.027705534369147</v>
      </c>
      <c r="G195" s="308">
        <f t="shared" si="37"/>
        <v>14.476368866441449</v>
      </c>
      <c r="H195" s="306">
        <f t="shared" si="37"/>
        <v>3.2280458174245052</v>
      </c>
      <c r="I195" s="308">
        <f t="shared" si="37"/>
        <v>4.9115913555992137</v>
      </c>
      <c r="J195" s="306">
        <f t="shared" si="37"/>
        <v>10.144927536231885</v>
      </c>
      <c r="K195" s="308">
        <f t="shared" si="37"/>
        <v>16.806722689075631</v>
      </c>
      <c r="L195" s="306">
        <f t="shared" si="37"/>
        <v>10.399308659634068</v>
      </c>
      <c r="M195" s="308">
        <f t="shared" si="37"/>
        <v>3.7666666666666666</v>
      </c>
      <c r="N195" s="306">
        <f t="shared" si="37"/>
        <v>14.961928830053903</v>
      </c>
      <c r="O195" s="306">
        <f t="shared" si="37"/>
        <v>14.961928830053903</v>
      </c>
    </row>
    <row r="196" spans="1:15" ht="15.75">
      <c r="A196" s="282"/>
      <c r="B196" s="295" t="s">
        <v>287</v>
      </c>
      <c r="C196" s="296">
        <v>0</v>
      </c>
      <c r="D196" s="297">
        <v>0</v>
      </c>
      <c r="E196" s="298">
        <v>0</v>
      </c>
      <c r="F196" s="297">
        <v>0</v>
      </c>
      <c r="G196" s="297">
        <v>0</v>
      </c>
      <c r="H196" s="297">
        <v>0</v>
      </c>
      <c r="I196" s="297">
        <v>0</v>
      </c>
      <c r="J196" s="297">
        <v>0</v>
      </c>
      <c r="K196" s="297">
        <v>0</v>
      </c>
      <c r="L196" s="297">
        <v>0</v>
      </c>
      <c r="M196" s="297">
        <v>0</v>
      </c>
      <c r="N196" s="297">
        <v>0</v>
      </c>
      <c r="O196" s="297">
        <v>0</v>
      </c>
    </row>
    <row r="197" spans="1:15" ht="15.75">
      <c r="A197" s="282"/>
      <c r="B197" s="299" t="s">
        <v>246</v>
      </c>
      <c r="C197" s="300">
        <f>C17+C22+C27+C32+C37+C42+C47+C52+C57+C62+C67+C72+C77+C82+C87+C92+C97+C102+C107+C112+C117+C122+C127+C132+C137+C142+C147+C152+C157+C162+C167+C172+C177+C182+C187+C192</f>
        <v>2351024</v>
      </c>
      <c r="D197" s="301">
        <f t="shared" ref="D197:M199" si="38">D17+D22+D27+D32+D37+D42+D47+D52+D57+D62+D67+D72+D77+D82+D87+D92+D97+D102+D107+D112+D117+D122+D127+D132+D137+D142+D147+D152+D157+D162+D167+D172+D177+D182+D187+D192</f>
        <v>6764048</v>
      </c>
      <c r="E197" s="302">
        <f t="shared" si="38"/>
        <v>36312592</v>
      </c>
      <c r="F197" s="301">
        <f t="shared" si="38"/>
        <v>13881765</v>
      </c>
      <c r="G197" s="301">
        <f t="shared" si="38"/>
        <v>1805227</v>
      </c>
      <c r="H197" s="301">
        <f t="shared" si="38"/>
        <v>207203</v>
      </c>
      <c r="I197" s="301">
        <f t="shared" si="38"/>
        <v>199869</v>
      </c>
      <c r="J197" s="301">
        <f t="shared" si="38"/>
        <v>79832</v>
      </c>
      <c r="K197" s="301">
        <f t="shared" si="38"/>
        <v>9697</v>
      </c>
      <c r="L197" s="301">
        <f>C197+D197+G197+I197+J197</f>
        <v>11200000</v>
      </c>
      <c r="M197" s="301">
        <f t="shared" si="38"/>
        <v>216900</v>
      </c>
      <c r="N197" s="301">
        <f>C197+D197+E197+F197+G197+H197+I197+J197+K197</f>
        <v>61611257</v>
      </c>
      <c r="O197" s="301">
        <f>C197+D197+E197+F197+G197+H197+I197+J197+K197</f>
        <v>61611257</v>
      </c>
    </row>
    <row r="198" spans="1:15" ht="15.75">
      <c r="A198" s="282"/>
      <c r="B198" s="299" t="s">
        <v>247</v>
      </c>
      <c r="C198" s="300">
        <f>C18+C23+C28+C33+C38+C43+C48+C53+C58+C63+C68+C73+C78+C83+C88+C93+C98+C103+C108+C113+C118+C123+C128+C133+C138+C143+C148+C153+C158+C163+C168+C173+C178+C183+C188+C193</f>
        <v>2365023</v>
      </c>
      <c r="D198" s="301">
        <f t="shared" si="38"/>
        <v>6748315</v>
      </c>
      <c r="E198" s="302">
        <f t="shared" si="38"/>
        <v>36312592</v>
      </c>
      <c r="F198" s="301">
        <f t="shared" si="38"/>
        <v>13881765</v>
      </c>
      <c r="G198" s="301">
        <f t="shared" si="38"/>
        <v>1805227</v>
      </c>
      <c r="H198" s="301">
        <f t="shared" si="38"/>
        <v>207203</v>
      </c>
      <c r="I198" s="301">
        <f t="shared" si="38"/>
        <v>199390</v>
      </c>
      <c r="J198" s="301">
        <f t="shared" si="38"/>
        <v>82045</v>
      </c>
      <c r="K198" s="301">
        <f t="shared" si="38"/>
        <v>9697</v>
      </c>
      <c r="L198" s="301">
        <f>C198+D198+G198+I198+J198</f>
        <v>11200000</v>
      </c>
      <c r="M198" s="301">
        <f t="shared" si="38"/>
        <v>216900</v>
      </c>
      <c r="N198" s="301">
        <f>C198+D198+E198+F198+G198+H198+I198+J198+K198</f>
        <v>61611257</v>
      </c>
      <c r="O198" s="301">
        <f>C198+D198+E198+F198+G198+H198+I198+J198+K198</f>
        <v>61611257</v>
      </c>
    </row>
    <row r="199" spans="1:15" ht="15.75">
      <c r="A199" s="282"/>
      <c r="B199" s="299" t="s">
        <v>251</v>
      </c>
      <c r="C199" s="318">
        <f>C19+C24+C29+C34+C39+C44+C49+C54+C59+C64+C69+C74+C79+C84+C89+C94+C99+C104+C109+C114+C119+C124+C129+C134+C139+C144+C149+C154+C159+C164+C169+C174+C179+C184+C189+C194</f>
        <v>193053</v>
      </c>
      <c r="D199" s="319">
        <f t="shared" si="38"/>
        <v>802863</v>
      </c>
      <c r="E199" s="318">
        <f t="shared" si="38"/>
        <v>5418204</v>
      </c>
      <c r="F199" s="319">
        <f t="shared" si="38"/>
        <v>2080303</v>
      </c>
      <c r="G199" s="303">
        <f>G19+G24+G29+G34+G39+G44+G49+G54+G59+G64+G69+G74+G79+G84+G89+G94+G99+G104+G109+G114+G119+G124+G129+G134+G139+G144+G149+G154+G159+G164+G169+G174+G179+G184+G189+G194</f>
        <v>255058</v>
      </c>
      <c r="H199" s="301">
        <f t="shared" si="38"/>
        <v>79764</v>
      </c>
      <c r="I199" s="303">
        <f>I19+I24+I29+I34+I39+I44+I49+I54+I59+I64+I69+I74+I79+I84+I89+I94+I99+I104+I109+I114+I119+I124+I129+I134+I139+I144+I149+I154+I159+I164+I169+I174+I179+I184+I189+I194</f>
        <v>15436</v>
      </c>
      <c r="J199" s="301">
        <f>J19+J24+J29+J34+J39+J44+J49+J54+J59+J64+J69+J74+J79+J84+J89+J94+J99+J104+J109+J114+J119+J124+J129+J134+J139+J144+J149+J154+J159+J164+J169+J174+J179+J184+J189+J194</f>
        <v>9202</v>
      </c>
      <c r="K199" s="303">
        <f>K19+K24+K29+K34+K39+K44+K49+K54+K59+K64+K69+K74+K79+K84+K89+K94+K99+K104+K109+K114+K119+K124+K129+K134+K139+K144+K149+K154+K159+K164+K169+K174+K179+K184+K189+K194</f>
        <v>1256</v>
      </c>
      <c r="L199" s="319">
        <f>L19+L24+L29+L34+L39+L44+L49+L54+L59+L64+L69+L74+L79+L84+L89+L94+L99+L104+L109+L114+L119+L124+L129+L134+L139+L144+L149+L154+L159+L164+L169+L174+L179+L184+L189+L194+1</f>
        <v>1275616</v>
      </c>
      <c r="M199" s="318">
        <f>M19+M24+M29+M34+M39+M44+M49+M54+M59+M64+M69+M74+M79+M84+M89+M94+M99+M104+M109+M114+M119+M124+M129+M134+M139+M144+M149+M154+M159+M164+M169+M174+M179+M184+M189+M194</f>
        <v>81016</v>
      </c>
      <c r="N199" s="301">
        <f>C199+D199+E199+F199+G199+H199+I199+J199+K199</f>
        <v>8855139</v>
      </c>
      <c r="O199" s="301">
        <f>C199+D199+E199+F199+G199+H199+I199+J199+K199</f>
        <v>8855139</v>
      </c>
    </row>
    <row r="200" spans="1:15" ht="16.5" thickBot="1">
      <c r="A200" s="282"/>
      <c r="B200" s="304" t="s">
        <v>252</v>
      </c>
      <c r="C200" s="305">
        <f>C199/C198*100</f>
        <v>8.1628381626732605</v>
      </c>
      <c r="D200" s="306">
        <f t="shared" ref="D200:O200" si="39">D199/D198*100</f>
        <v>11.897236569425109</v>
      </c>
      <c r="E200" s="307">
        <f t="shared" si="39"/>
        <v>14.921005914422192</v>
      </c>
      <c r="F200" s="306">
        <f t="shared" si="39"/>
        <v>14.985868151492262</v>
      </c>
      <c r="G200" s="308">
        <f t="shared" si="39"/>
        <v>14.128860248600313</v>
      </c>
      <c r="H200" s="306">
        <f t="shared" si="39"/>
        <v>38.495581627679137</v>
      </c>
      <c r="I200" s="308">
        <f t="shared" si="39"/>
        <v>7.7416119163448522</v>
      </c>
      <c r="J200" s="306">
        <f t="shared" si="39"/>
        <v>11.215796209397281</v>
      </c>
      <c r="K200" s="308">
        <f t="shared" si="39"/>
        <v>12.95245952356399</v>
      </c>
      <c r="L200" s="306">
        <f t="shared" si="39"/>
        <v>11.389428571428571</v>
      </c>
      <c r="M200" s="308">
        <f t="shared" si="39"/>
        <v>37.351775011526051</v>
      </c>
      <c r="N200" s="306">
        <f t="shared" si="39"/>
        <v>14.37259915018452</v>
      </c>
      <c r="O200" s="306">
        <f t="shared" si="39"/>
        <v>14.37259915018452</v>
      </c>
    </row>
    <row r="202" spans="1:15">
      <c r="C202" s="326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</row>
    <row r="203" spans="1:15">
      <c r="C203" s="327"/>
      <c r="D203" s="327"/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</row>
    <row r="204" spans="1:15">
      <c r="C204" s="327"/>
      <c r="D204" s="327"/>
      <c r="E204" s="327"/>
      <c r="F204" s="327"/>
      <c r="G204" s="327"/>
      <c r="H204" s="327"/>
      <c r="I204" s="327"/>
      <c r="J204" s="327"/>
      <c r="K204" s="327"/>
      <c r="L204" s="327"/>
      <c r="M204" s="327"/>
      <c r="N204" s="327"/>
    </row>
    <row r="205" spans="1:15">
      <c r="E205" s="326"/>
      <c r="F205" s="326"/>
      <c r="G205" s="326"/>
      <c r="J205" s="326"/>
      <c r="K205" s="326"/>
      <c r="L205" s="326"/>
    </row>
    <row r="206" spans="1:15">
      <c r="F206" s="326"/>
      <c r="G206" s="327"/>
      <c r="J206" s="326"/>
      <c r="L206" s="327"/>
    </row>
    <row r="207" spans="1:15">
      <c r="D207" s="326"/>
      <c r="E207" s="326"/>
      <c r="G207" s="326"/>
      <c r="H207" s="329"/>
      <c r="I207" s="326"/>
      <c r="J207" s="326"/>
    </row>
    <row r="208" spans="1:15">
      <c r="F208" s="326"/>
      <c r="J208" s="326"/>
    </row>
    <row r="209" spans="3:14">
      <c r="E209" s="326"/>
    </row>
    <row r="210" spans="3:14">
      <c r="F210" s="326"/>
      <c r="I210" s="326"/>
      <c r="J210" s="326"/>
      <c r="N210" s="326"/>
    </row>
    <row r="211" spans="3:14">
      <c r="G211" s="326"/>
    </row>
    <row r="212" spans="3:14">
      <c r="D212" s="326"/>
      <c r="J212" s="326"/>
    </row>
    <row r="214" spans="3:14">
      <c r="G214" s="326"/>
    </row>
    <row r="217" spans="3:14">
      <c r="F217" s="326"/>
    </row>
    <row r="219" spans="3:14">
      <c r="C219" s="326"/>
    </row>
    <row r="222" spans="3:14">
      <c r="C222" s="326"/>
      <c r="E222" s="326"/>
    </row>
    <row r="228" spans="3:8">
      <c r="C228" s="326"/>
      <c r="H228" s="285"/>
    </row>
    <row r="229" spans="3:8">
      <c r="C229" s="326"/>
      <c r="H229" s="285"/>
    </row>
  </sheetData>
  <pageMargins left="0.70866141732283472" right="0.70866141732283472" top="0.74803149606299213" bottom="1.2598425196850394" header="0.31496062992125984" footer="0.31496062992125984"/>
  <pageSetup paperSize="8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4:B4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 ZFNP</vt:lpstr>
      <vt:lpstr>V ZFÚP</vt:lpstr>
      <vt:lpstr>V ZFGP</vt:lpstr>
      <vt:lpstr>V ZFPvN</vt:lpstr>
      <vt:lpstr>600</vt:lpstr>
      <vt:lpstr>pobočky</vt:lpstr>
      <vt:lpstr>Hárok1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2015-03-19T08:09:13Z</cp:lastPrinted>
  <dcterms:created xsi:type="dcterms:W3CDTF">2014-03-17T07:35:38Z</dcterms:created>
  <dcterms:modified xsi:type="dcterms:W3CDTF">2015-03-20T09:09:09Z</dcterms:modified>
</cp:coreProperties>
</file>