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595" tabRatio="658" activeTab="3"/>
  </bookViews>
  <sheets>
    <sheet name="1_rámcova bilancia" sheetId="1" r:id="rId1"/>
    <sheet name="2_DLNM a DLHM" sheetId="2" r:id="rId2"/>
    <sheet name="3_Pohľ.na poist. a SDS" sheetId="3" r:id="rId3"/>
    <sheet name="4_Druhy pohľadávok" sheetId="4" r:id="rId4"/>
    <sheet name="5_Dlh.a kr.pohľadávky" sheetId="5" r:id="rId5"/>
    <sheet name="6_OP k pohľadávkam" sheetId="6" r:id="rId6"/>
    <sheet name="7_Rezervy" sheetId="7" r:id="rId7"/>
    <sheet name="8_Dlh.a kr.záväzky" sheetId="8" r:id="rId8"/>
    <sheet name="9_Záväzky soc.fondu" sheetId="9" r:id="rId9"/>
    <sheet name="10 a_Pln.rozpočtu PaV" sheetId="10" r:id="rId10"/>
    <sheet name="10 b_Pln.rozpočtu PaV" sheetId="11" r:id="rId11"/>
    <sheet name="11_Pln. rozpočtu PaV" sheetId="12" r:id="rId12"/>
    <sheet name="12_Príspevky na SDS" sheetId="13" r:id="rId13"/>
    <sheet name="Graf č.1 " sheetId="14" r:id="rId14"/>
  </sheets>
  <definedNames>
    <definedName name="_xlnm.Print_Area" localSheetId="0">'1_rámcova bilancia'!$A$1:$N$28</definedName>
    <definedName name="_xlnm.Print_Area" localSheetId="9">'10 a_Pln.rozpočtu PaV'!#REF!</definedName>
    <definedName name="_xlnm.Print_Area" localSheetId="10">'10 b_Pln.rozpočtu PaV'!$A$1:$F$100</definedName>
    <definedName name="_xlnm.Print_Area" localSheetId="12">'12_Príspevky na SDS'!$A$1:$F$28</definedName>
    <definedName name="_xlnm.Print_Area" localSheetId="2">'3_Pohľ.na poist. a SDS'!$A$1:$C$25</definedName>
    <definedName name="_xlnm.Print_Area" localSheetId="3">'4_Druhy pohľadávok'!$A$1:$J$46</definedName>
    <definedName name="_xlnm.Print_Area" localSheetId="7">'8_Dlh.a kr.záväzky'!$A$1:$H$44</definedName>
    <definedName name="_xlnm.Print_Area" localSheetId="13">'Graf č.1 '!$A$1:$N$33</definedName>
  </definedNames>
  <calcPr fullCalcOnLoad="1"/>
</workbook>
</file>

<file path=xl/sharedStrings.xml><?xml version="1.0" encoding="utf-8"?>
<sst xmlns="http://schemas.openxmlformats.org/spreadsheetml/2006/main" count="569" uniqueCount="353">
  <si>
    <t>Názov položky</t>
  </si>
  <si>
    <t>R.č.</t>
  </si>
  <si>
    <t>Stav na začiatku bežného účtovného obdobia</t>
  </si>
  <si>
    <t>Prírastky</t>
  </si>
  <si>
    <t>Úbytky</t>
  </si>
  <si>
    <t>Stav na konci bežného účtovného obdobia</t>
  </si>
  <si>
    <t>z toho</t>
  </si>
  <si>
    <t>dlhodobé pohľadávky</t>
  </si>
  <si>
    <t>krátkodobé pohľadávky</t>
  </si>
  <si>
    <t>Pohľadávky z obchodného styku</t>
  </si>
  <si>
    <t>Poskytnuté prevádzkové preddavky a ostatné pohľadávky</t>
  </si>
  <si>
    <t>v tom:</t>
  </si>
  <si>
    <t xml:space="preserve">Správny fond                  </t>
  </si>
  <si>
    <t>Základný fond nemocenského poistenia</t>
  </si>
  <si>
    <t>Základný fond starobného poistenia</t>
  </si>
  <si>
    <t xml:space="preserve">Základný fond invalidného poistenia  </t>
  </si>
  <si>
    <t>Základný fond úrazového poistenia</t>
  </si>
  <si>
    <t>Základný fond garančného poistenia</t>
  </si>
  <si>
    <t>Základný fond poistenia v nezamestnanosti</t>
  </si>
  <si>
    <t>Rezervný fond solidarity</t>
  </si>
  <si>
    <t>Zúčtovanie poistného za rok 1993</t>
  </si>
  <si>
    <t>Zúčtovanie poistného so Všeobecnou zdravotnou poisťovňou  rok 1994</t>
  </si>
  <si>
    <t xml:space="preserve">Pohľadávky voči zamestnancom </t>
  </si>
  <si>
    <t>Správny fond</t>
  </si>
  <si>
    <t>Sociálny fond</t>
  </si>
  <si>
    <t>Ostatné platby základných fondov</t>
  </si>
  <si>
    <t xml:space="preserve">Správny fond </t>
  </si>
  <si>
    <t>Zúčtovanie štátnych dávok</t>
  </si>
  <si>
    <t>Softvér</t>
  </si>
  <si>
    <t>Stavby</t>
  </si>
  <si>
    <t>Samostatné hnuteľné veci a súbory hnuteľných vecí</t>
  </si>
  <si>
    <t>Dopravné prostriedky</t>
  </si>
  <si>
    <t>Pozemky</t>
  </si>
  <si>
    <t>Umelecké diela a zbierky</t>
  </si>
  <si>
    <t>Obstaranie dlhodobého nehmotného majetku</t>
  </si>
  <si>
    <t>Obstaranie dlhodobého hmotného majetku</t>
  </si>
  <si>
    <t xml:space="preserve">prírastky + </t>
  </si>
  <si>
    <t>úbytky -</t>
  </si>
  <si>
    <t>presuny (+, -)</t>
  </si>
  <si>
    <t>prírastky  +</t>
  </si>
  <si>
    <t>úbytky  -</t>
  </si>
  <si>
    <t>Zostatková hodnota</t>
  </si>
  <si>
    <t>Stav na začiatku bežného  účtovného obdobia</t>
  </si>
  <si>
    <t>Druhy pohľadávok</t>
  </si>
  <si>
    <t>Pohľadávky na poistnom a príspevkoch na starobné dôchodkové sporenie</t>
  </si>
  <si>
    <t>Stav na konci</t>
  </si>
  <si>
    <t>bežného účtovného obdobia</t>
  </si>
  <si>
    <t>bezprostredne predchádzajúceho účtovného obdobia</t>
  </si>
  <si>
    <t>Poistné</t>
  </si>
  <si>
    <t>Penále</t>
  </si>
  <si>
    <t>Pokuty</t>
  </si>
  <si>
    <t>Poplatky</t>
  </si>
  <si>
    <t>Regresy</t>
  </si>
  <si>
    <t>Preplatky na dávkach</t>
  </si>
  <si>
    <t>Ostatné</t>
  </si>
  <si>
    <t>Pohľadávky spolu</t>
  </si>
  <si>
    <t>z toho:</t>
  </si>
  <si>
    <t>do jedného roka vrátane</t>
  </si>
  <si>
    <t>od jedného roka do piatich  rokov vrátane</t>
  </si>
  <si>
    <t>viac ako päť rokov</t>
  </si>
  <si>
    <t>Opravné položky k pohľadávkam v EUR</t>
  </si>
  <si>
    <t>Stav opravných položiek  na začiatku bežného účtovného obdobia</t>
  </si>
  <si>
    <t>Prírastky, úbytky a zúčtovanie  opravných položiek počas bežného účtovného obdobia</t>
  </si>
  <si>
    <t>Stav opravných položiek na konci bežného účtovného obdobia</t>
  </si>
  <si>
    <t>Dlhodobé pohľadávky  z obchodného styku</t>
  </si>
  <si>
    <t>Dlhodobé  pohľadávky na poistnom a príspevkoch na starobné dôchodkové sporenie</t>
  </si>
  <si>
    <t xml:space="preserve">Základný fond invalidného poistenia </t>
  </si>
  <si>
    <t>Krátkodobé  pohľadávky  z obchodného styku</t>
  </si>
  <si>
    <t>Krátkodobé  pohľadávky na poistnom a príspevkoch na starobné dôchodkové sporenie</t>
  </si>
  <si>
    <t>Druh rezervy</t>
  </si>
  <si>
    <t>Tvorba rezerv</t>
  </si>
  <si>
    <t>Použitie rezerv</t>
  </si>
  <si>
    <t>Zrušenie alebo zníženie rezerv</t>
  </si>
  <si>
    <t>Rezervy spolu</t>
  </si>
  <si>
    <t>Druh záväzku</t>
  </si>
  <si>
    <t>Z toho</t>
  </si>
  <si>
    <t>a</t>
  </si>
  <si>
    <t>b</t>
  </si>
  <si>
    <t>Dodávatelia a ostatné záväzky r. 4 až 6</t>
  </si>
  <si>
    <t>Ostatné fondy</t>
  </si>
  <si>
    <t xml:space="preserve">Správny fond     </t>
  </si>
  <si>
    <t>Záväzky voči zamestnancom a ostatné záväzky voči zamestnancom</t>
  </si>
  <si>
    <t xml:space="preserve">Správny fond      </t>
  </si>
  <si>
    <t xml:space="preserve">Ostatné priame dane                                              </t>
  </si>
  <si>
    <t>Stav k prvému dňu účtovného obdobia</t>
  </si>
  <si>
    <t>Tvorba na ťarchu nákladov</t>
  </si>
  <si>
    <t>Tvorba zo zisku</t>
  </si>
  <si>
    <t>Čerpanie</t>
  </si>
  <si>
    <t>Stav k poslednému dňu účtovného obdobia</t>
  </si>
  <si>
    <t>Ukazovateľ</t>
  </si>
  <si>
    <t>Základný fond invalidného poistenia</t>
  </si>
  <si>
    <t>v tom tvorba:</t>
  </si>
  <si>
    <t xml:space="preserve">z poistného </t>
  </si>
  <si>
    <t>Tvorba fondov celkom</t>
  </si>
  <si>
    <t>Použitie prostriedkov jednotlivých fondov</t>
  </si>
  <si>
    <t>Bilančný rozdiel v bežnom roku</t>
  </si>
  <si>
    <t>Bilančný rozdiel celkom</t>
  </si>
  <si>
    <t xml:space="preserve">kapitálové výdavky </t>
  </si>
  <si>
    <t>bežné výdavky</t>
  </si>
  <si>
    <t>osobné náklady</t>
  </si>
  <si>
    <t>Tabuľka č. 1</t>
  </si>
  <si>
    <t>Rámcová bilancia</t>
  </si>
  <si>
    <t>MAJETOK</t>
  </si>
  <si>
    <t>ZDROJE</t>
  </si>
  <si>
    <t>%</t>
  </si>
  <si>
    <t>Dlhodobý nehmotný majetok</t>
  </si>
  <si>
    <t>Dlhodobý hmotný majetok</t>
  </si>
  <si>
    <t>Účet tvorby fondov</t>
  </si>
  <si>
    <t>Výsledok hospodárenia</t>
  </si>
  <si>
    <t>NEOBEŽNÝ MAJETOK</t>
  </si>
  <si>
    <t>VLASTNÉ ZDROJE KRYTIA MAJETKU</t>
  </si>
  <si>
    <t>Zásoby</t>
  </si>
  <si>
    <t>Pohľadávky - menovitá hodnota</t>
  </si>
  <si>
    <t xml:space="preserve">Krátkodobý finančný majetok </t>
  </si>
  <si>
    <t>Prechodné účty (náklady budúcich období)</t>
  </si>
  <si>
    <t>OBEŽNÝ MAJETOK</t>
  </si>
  <si>
    <t>CUDZIE ZDROJE</t>
  </si>
  <si>
    <t>MAJETOK CELKOM</t>
  </si>
  <si>
    <t>PASÍVA CELKOM</t>
  </si>
  <si>
    <t>Stav na začiatku 
bežného účtovného obdobia</t>
  </si>
  <si>
    <t>Stav na konci 
bežného účtovného obdobia</t>
  </si>
  <si>
    <t>Dlhodobé záväzky na konci 
bežného účtovného obdobia</t>
  </si>
  <si>
    <t>Krátkodobé záväzky na konci 
bežného účtovného obdobia</t>
  </si>
  <si>
    <t>DLHODOBÉ A KRÁTKODOBÉ POHĽADÁVKY SPOLU r. 1, 3, 13,16,21</t>
  </si>
  <si>
    <t>Dotácie a ostatné zúčtovanie so štátnym rozpočtom  r. 22</t>
  </si>
  <si>
    <t>ZFNP - z titulu vyplatených dávok NP</t>
  </si>
  <si>
    <t>ZFPvN- z titulu vyplatených dávok EÚ</t>
  </si>
  <si>
    <t>v EUR</t>
  </si>
  <si>
    <t>CUDZIE ZDROJE  r. 29 a 30</t>
  </si>
  <si>
    <t>Pobočka</t>
  </si>
  <si>
    <t>Pohľadávky na poistnom a príspevkoch na SDS celkom ( účet 316 )</t>
  </si>
  <si>
    <t xml:space="preserve">Druhy pohľadávok 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</si>
  <si>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</si>
  <si>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</si>
  <si>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</si>
  <si>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</si>
  <si>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</si>
  <si>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</si>
  <si>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Banská Bystrica</t>
  </si>
  <si>
    <t>Bardejov</t>
  </si>
  <si>
    <t>Bratislava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</si>
  <si>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</si>
  <si>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</si>
  <si>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</si>
  <si>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</si>
  <si>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</si>
  <si>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</si>
  <si>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</si>
  <si>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</si>
  <si>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</si>
  <si>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</si>
  <si>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</si>
  <si>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</si>
  <si>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</si>
  <si>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</si>
  <si>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</si>
  <si>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</si>
  <si>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</si>
  <si>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</si>
  <si>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</si>
  <si>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</si>
  <si>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</si>
  <si>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</si>
  <si>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</si>
  <si>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</si>
  <si>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</si>
  <si>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</si>
  <si>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</si>
  <si>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</si>
  <si>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</si>
  <si>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</si>
  <si>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</si>
  <si>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</si>
  <si>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</si>
  <si>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SP pobočky</t>
  </si>
  <si>
    <t>Ústredie</t>
  </si>
  <si>
    <t>SP spolu</t>
  </si>
  <si>
    <t xml:space="preserve">Zdroje 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</si>
  <si>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</si>
  <si>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</si>
  <si>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</si>
  <si>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</si>
  <si>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</si>
  <si>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</si>
  <si>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</si>
  <si>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</si>
  <si>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</si>
  <si>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</si>
  <si>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</si>
  <si>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</si>
  <si>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</si>
  <si>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</si>
  <si>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</si>
  <si>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</si>
  <si>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</si>
  <si>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</si>
  <si>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</si>
  <si>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</si>
  <si>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</si>
  <si>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</si>
  <si>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</si>
  <si>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</si>
  <si>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</si>
  <si>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</si>
  <si>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</si>
  <si>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</si>
  <si>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</si>
  <si>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</si>
  <si>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</si>
  <si>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Príjmy správneho fondu</t>
  </si>
  <si>
    <t xml:space="preserve"> - z príspevkov na SDS  (EAO)</t>
  </si>
  <si>
    <t xml:space="preserve"> - z príspevkov na SDS  (štát)</t>
  </si>
  <si>
    <t xml:space="preserve"> - z ostatných príjmov</t>
  </si>
  <si>
    <t>Príjmy  celkom</t>
  </si>
  <si>
    <t xml:space="preserve">    povinne  poistená SZČO</t>
  </si>
  <si>
    <t xml:space="preserve">    dobrovoľne  poistená osoba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</si>
  <si>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</si>
  <si>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</si>
  <si>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</si>
  <si>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</si>
  <si>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</si>
  <si>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</si>
  <si>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</si>
  <si>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</si>
  <si>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</si>
  <si>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</si>
  <si>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</si>
  <si>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</si>
  <si>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</si>
  <si>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</si>
  <si>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>Bilančný rozdiel po vykrytí deficitu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</si>
  <si>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</si>
  <si>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</si>
  <si>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</si>
  <si>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</si>
  <si>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</si>
  <si>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Sociálna poisťovňa</t>
  </si>
  <si>
    <t>Postúpené príspevky na SDS</t>
  </si>
  <si>
    <t>príspevky postúpené za EAO</t>
  </si>
  <si>
    <t>príspevky postúpené  za štát</t>
  </si>
  <si>
    <t>príspevky postúpené  za Sociálnu poisťovňu</t>
  </si>
  <si>
    <t>zúčtované penále zo správneho fondu</t>
  </si>
  <si>
    <t>uhradené príspevky zo ZFGP</t>
  </si>
  <si>
    <t xml:space="preserve">Poskytnuté preddavky na dlhodobý  nehmotný a hmotný majetok </t>
  </si>
  <si>
    <t>-</t>
  </si>
  <si>
    <t>Záväzky fondov (vnútorné zúčtovanie a ostatné záväzky)</t>
  </si>
  <si>
    <t>Prechodné účty  ( výnosy budúcich období, výdavky budúcich období)</t>
  </si>
  <si>
    <t>Fond dlhodobého majetku                                                a fond prevádzkových prostriedkov</t>
  </si>
  <si>
    <t>Obstaranie dlhodobého nehmotného                          a dlhodobého hmotného majetk</t>
  </si>
  <si>
    <t>Tabuľka č. 2</t>
  </si>
  <si>
    <t>Tabuľka č. 3</t>
  </si>
  <si>
    <t>(tabuľka k čl. III  ods. 6 )</t>
  </si>
  <si>
    <t>Tabuľka č. 4</t>
  </si>
  <si>
    <t>Tabuľka č. 5</t>
  </si>
  <si>
    <t>r.14 a 15</t>
  </si>
  <si>
    <t>Pohľadávky na poistnom a príspevkoch na starobné dôchodkové sporenie  r.4 až 12</t>
  </si>
  <si>
    <t>(tabuľka k čl. III ods. 8 )</t>
  </si>
  <si>
    <t>Tabuľka č. 6</t>
  </si>
  <si>
    <t>(tabuľka k čl. III ods. 14 písm. a) )</t>
  </si>
  <si>
    <t>(tabuľka k čl. III ods. 14 písm. b) až d) )</t>
  </si>
  <si>
    <t>(tabuľka k čl. III ods. 14 písm. e) )</t>
  </si>
  <si>
    <t>Záväzky sociálneho fondu</t>
  </si>
  <si>
    <t>(tabuľka k čl. VIII ods. 2 )</t>
  </si>
  <si>
    <t>Plnenie rozpočtu príjmov a výdavkov (nákladov) správneho fondu</t>
  </si>
  <si>
    <t>(tabuľka k čl. VIII ods. 1 )</t>
  </si>
  <si>
    <t>Príspevky na starobné dôchodkové sporenie</t>
  </si>
  <si>
    <t>Tabuľka č. 7</t>
  </si>
  <si>
    <t xml:space="preserve">Tabuľka č. 8 </t>
  </si>
  <si>
    <t>Tabuľka č. 9</t>
  </si>
  <si>
    <t>Tabuľka č. 11</t>
  </si>
  <si>
    <t>1. rezerva na nevyčerpané dovolenky vrátane sociálneho poistenia a starobného dôchodkového sporenia                                 (účet 3231, 32312, 32315, 3232, 32322, 32322)</t>
  </si>
  <si>
    <t>e) príspevky na SDS zaplatené zamestnávateľom po uplynutí 60 dní</t>
  </si>
  <si>
    <t>Spolu</t>
  </si>
  <si>
    <t xml:space="preserve">                    - opravné položky</t>
  </si>
  <si>
    <t>100%</t>
  </si>
  <si>
    <t>Číslo</t>
  </si>
  <si>
    <t xml:space="preserve">Sociálny fond  (956) </t>
  </si>
  <si>
    <t>Záväzky z obchodného styku r. 3, 7, 14</t>
  </si>
  <si>
    <t>Nevyfakturované dodávky (329)</t>
  </si>
  <si>
    <t xml:space="preserve">Krátkodobé rezervy  (323)                                                              </t>
  </si>
  <si>
    <t>Iné záväzky r. 8 až 13 (379 + 959AÚ)</t>
  </si>
  <si>
    <t>Ostatné dlhodobé záväzky  r. 15 (959AÚ)</t>
  </si>
  <si>
    <t>Záväzky z poistných vzťahov r. 17 a 18 (326)</t>
  </si>
  <si>
    <t>Záväzky voči zamestnancom   r. 20 a 21 (331 + 333)</t>
  </si>
  <si>
    <t>Zúčtovanie so Sociálnou poisťovňou a zdravotnými poisťovňami  r.23 (336)</t>
  </si>
  <si>
    <t>Daňové záväzky r.25 a 26 (341 + 342 + 343 + 345)</t>
  </si>
  <si>
    <t>Dotácie a ostatné zúčtovanie so štátnym rozpočtom  r. 28 (346)</t>
  </si>
  <si>
    <t>Zúčtovanie štátnych dávok (346)</t>
  </si>
  <si>
    <t>DLHODOBÉ ZÁVÄZKY A  KRÁTKODOBÉ ZÁVÄZKY SPOLU                                             r. 1, 2, 16, 19, 22, 24 a 27</t>
  </si>
  <si>
    <t>PRECHODNÉ ÚČTY PASÍV (383 a 384)</t>
  </si>
  <si>
    <t>v tom: zamestnávateľ</t>
  </si>
  <si>
    <t xml:space="preserve">           povinne dôchodkovo poistená SZČO</t>
  </si>
  <si>
    <t xml:space="preserve">           dobrovoľne dôchodkovo poistená osoba</t>
  </si>
  <si>
    <t>z toho prostriedky zo Štátneho rozpočtu SR</t>
  </si>
  <si>
    <t>h) príspevky na SDS zaplatené zamestnávateľom po uplynutí 60 dní</t>
  </si>
  <si>
    <t>i) príjmy správneho fondu z príspevkov na SDS (EAO)</t>
  </si>
  <si>
    <t>j) príjmy správneho fondu z príspevkov na SDS (štát)</t>
  </si>
  <si>
    <t xml:space="preserve">preplatky na dávkach a regresy   </t>
  </si>
  <si>
    <t>% plnenia 3/2</t>
  </si>
  <si>
    <t>Prevod z minulých rokov **/</t>
  </si>
  <si>
    <t xml:space="preserve">g) príjmy z otvorenia II. piliera </t>
  </si>
  <si>
    <t>x</t>
  </si>
  <si>
    <t>Stav k 31. 12. 2013</t>
  </si>
  <si>
    <t>Základný fond príspevkov na starobné dôchodkové sporenie</t>
  </si>
  <si>
    <t xml:space="preserve">Ostatné pohľadávky r. 17 až 20 </t>
  </si>
  <si>
    <t>Stav k 31. 12. 2014</t>
  </si>
  <si>
    <t>Rok  2014</t>
  </si>
  <si>
    <r>
      <t xml:space="preserve">            </t>
    </r>
    <r>
      <rPr>
        <sz val="12"/>
        <rFont val="Arial"/>
        <family val="2"/>
      </rPr>
      <t> </t>
    </r>
  </si>
  <si>
    <t xml:space="preserve">a vyjadrenie podielu majetku a zdrojov </t>
  </si>
  <si>
    <t xml:space="preserve">                                </t>
  </si>
  <si>
    <t xml:space="preserve">                                                   (tabuľka k čl. III ods. 7 )</t>
  </si>
  <si>
    <t>v tis. Eur</t>
  </si>
  <si>
    <t xml:space="preserve">       ustanovenia § 293da ods. 2 a  § 168 ods. 4 zákona č. 461/2003 Z. z.</t>
  </si>
  <si>
    <t xml:space="preserve">      z toho prevod zostatku správneho fondu</t>
  </si>
  <si>
    <t>g) Rezervný fond solidarity ***/</t>
  </si>
  <si>
    <t xml:space="preserve">           Pohľadávky na poistnom a príspevkoch na starobné dôchodkové sporenie</t>
  </si>
  <si>
    <t>po lehote splatnosti *</t>
  </si>
  <si>
    <t>* Všetky pohľadávky na poistnom a príspevkoch na SDS vykazované na účte 316 sú po lehote splatnosti.  Tam patria tak krátkodobé ako aj dlhodobé pohľadávky. Splatnosť poistného je uvedená  v § 143 zákona č. 461/2003 Z. z. v znení neskorších predpisov.</t>
  </si>
  <si>
    <t>graf č. 1</t>
  </si>
  <si>
    <r>
      <t>Obstarávacia cena</t>
    </r>
    <r>
      <rPr>
        <sz val="11"/>
        <rFont val="Arial"/>
        <family val="2"/>
      </rPr>
      <t xml:space="preserve"> - stav na začiatku bežného účtovného obdobia</t>
    </r>
  </si>
  <si>
    <r>
      <t xml:space="preserve">Oprávky – </t>
    </r>
    <r>
      <rPr>
        <sz val="11"/>
        <rFont val="Arial"/>
        <family val="2"/>
      </rPr>
      <t>stav na začiatku bežného účtovného obdobia</t>
    </r>
  </si>
  <si>
    <r>
      <t>Opravné položky</t>
    </r>
    <r>
      <rPr>
        <sz val="11"/>
        <rFont val="Arial"/>
        <family val="2"/>
      </rPr>
      <t xml:space="preserve"> – stav na začiatku bežného účtovného obdobia</t>
    </r>
  </si>
  <si>
    <t>Stav k 31. 12. 2015</t>
  </si>
  <si>
    <t>Rezervy k 31.12.2015</t>
  </si>
  <si>
    <t>Rok  2015</t>
  </si>
  <si>
    <r>
      <t>Vývoj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dlhodobých záväzkov a krátkodobých záväzkov k 31.12.2015</t>
    </r>
  </si>
  <si>
    <t xml:space="preserve"> Vývoj dlhodobých pohľadávok a krátkodobých pohľadávok k 31. 12. 2015</t>
  </si>
  <si>
    <t>Stav a pohyb dlhodobého nehmotného a hmotného majetku k 31.12.2015</t>
  </si>
  <si>
    <t>Pohľadávky Sociálnej poisťovne na poistnom a príspevkoch na starobné dôchodkové sporenie podľa druhov k 31.12.2015</t>
  </si>
  <si>
    <t>Skutočnosť  rok 2014</t>
  </si>
  <si>
    <t>Schválený rozpočet na rok 2015 */</t>
  </si>
  <si>
    <t>Skutočnosť rok 2015</t>
  </si>
  <si>
    <t>Správny fond, zákl.fondy a sociálny fond (321 až 325 okrem 323)</t>
  </si>
  <si>
    <t>Opravné položky k pohľadávkam</t>
  </si>
  <si>
    <t xml:space="preserve">           </t>
  </si>
  <si>
    <t>Tabuľka č. 12</t>
  </si>
  <si>
    <t>Skutočnosť za rok 2014</t>
  </si>
  <si>
    <t>Skutočnosť za rok 2015</t>
  </si>
  <si>
    <t>Rozdiel 3-2</t>
  </si>
  <si>
    <t>Tabuľka č. 10a</t>
  </si>
  <si>
    <t>Plnenie rozpočtu príjmov a výdavkov Sociálnej poisťovne k 31.12.2015</t>
  </si>
  <si>
    <t xml:space="preserve">  - z otvorenia II. piliera </t>
  </si>
  <si>
    <t xml:space="preserve">k) príjmy správneho fondu z otvorenia II. piliera </t>
  </si>
  <si>
    <t>*/ Údaje sú schválené uznesením NR SR  č. 1450 zo 4. decembra  2014</t>
  </si>
  <si>
    <t>**/ Prevod fin. prostriedkov v stĺ. č. 3   je v súlade so schválenou  úč. závierkou  Sociálnej poisťovne za rok 2014 (uznesenie  NR SR č. 1866 z 30.6.2015)</t>
  </si>
  <si>
    <t>***/ Zostatok správneho fondu  nevyčerpaný k 31.12. sa prevedie do rezervného fondu solidarity na základe  ustanovenia § 293da ods. 2 a  § 168 ods. 4 zákona č. 461/2003 Z. z.</t>
  </si>
  <si>
    <t>Tabuľka č. 10b</t>
  </si>
  <si>
    <t>Plnenie rozpočtu príjmov a výdavkov Sociálnej poisťovne k 31.12. 2015</t>
  </si>
  <si>
    <t xml:space="preserve">z otvorenia II. piliera </t>
  </si>
  <si>
    <t>h) Správny fond  ***/</t>
  </si>
  <si>
    <t>Príjmy celkom</t>
  </si>
  <si>
    <t>Výdavky celkom</t>
  </si>
  <si>
    <t>2. rezerva na poskytnuté služby (účet 3233)</t>
  </si>
</sst>
</file>

<file path=xl/styles.xml><?xml version="1.0" encoding="utf-8"?>
<styleSheet xmlns="http://schemas.openxmlformats.org/spreadsheetml/2006/main">
  <numFmts count="4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 ;\-#,##0.00\ "/>
    <numFmt numFmtId="181" formatCode="000"/>
    <numFmt numFmtId="182" formatCode="#,##0.00_ ;[Red]\-#,##0.00\ "/>
    <numFmt numFmtId="183" formatCode="0.0%"/>
    <numFmt numFmtId="184" formatCode="#,##0_ ;\-#,##0\ "/>
    <numFmt numFmtId="185" formatCode="#,##0.00\ _S_k"/>
    <numFmt numFmtId="186" formatCode="[$-41B]d\.\ mmmm\ yyyy"/>
    <numFmt numFmtId="187" formatCode="000\ 00"/>
    <numFmt numFmtId="188" formatCode="0.000"/>
    <numFmt numFmtId="189" formatCode="0.0"/>
    <numFmt numFmtId="190" formatCode="#,##0.0"/>
    <numFmt numFmtId="191" formatCode="\P\r\a\vd\a;&quot;Pravda&quot;;&quot;Nepravda&quot;"/>
    <numFmt numFmtId="192" formatCode="[$€-2]\ #\ ##,000_);[Red]\([$¥€-2]\ #\ ##,000\)"/>
    <numFmt numFmtId="193" formatCode="#,##0.00\ [$€-1];\-#,##0.00\ [$€-1]"/>
    <numFmt numFmtId="194" formatCode="#,##0.00\ _€"/>
    <numFmt numFmtId="195" formatCode="_-* #,##0.000\ _E_U_R_-;\-* #,##0.000\ _E_U_R_-;_-* &quot;-&quot;??\ _E_U_R_-;_-@_-"/>
    <numFmt numFmtId="196" formatCode="_-* #,##0\ _S_k_-;\-* #,##0\ _S_k_-;_-* &quot;-&quot;??\ _S_k_-;_-@_-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 Narrow"/>
      <family val="2"/>
    </font>
    <font>
      <sz val="8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4"/>
      <name val="Arial"/>
      <family val="2"/>
    </font>
    <font>
      <b/>
      <sz val="10"/>
      <color indexed="8"/>
      <name val="Arial"/>
      <family val="2"/>
    </font>
    <font>
      <sz val="7"/>
      <name val="Times New Roman"/>
      <family val="1"/>
    </font>
    <font>
      <sz val="12"/>
      <color indexed="17"/>
      <name val="Arial"/>
      <family val="2"/>
    </font>
    <font>
      <i/>
      <sz val="12"/>
      <name val="Arial"/>
      <family val="2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2"/>
      <color indexed="1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3" fontId="24" fillId="0" borderId="0">
      <alignment/>
      <protection/>
    </xf>
    <xf numFmtId="3" fontId="25" fillId="0" borderId="0">
      <alignment/>
      <protection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54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2" fontId="10" fillId="0" borderId="0">
      <alignment/>
      <protection/>
    </xf>
    <xf numFmtId="0" fontId="58" fillId="22" borderId="0" applyNumberFormat="0" applyBorder="0" applyAlignment="0" applyProtection="0"/>
    <xf numFmtId="0" fontId="23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9" fontId="1" fillId="0" borderId="0" applyFont="0" applyFill="0" applyBorder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59" fillId="0" borderId="6" applyNumberFormat="0" applyFill="0" applyAlignment="0" applyProtection="0"/>
    <xf numFmtId="49" fontId="27" fillId="0" borderId="0">
      <alignment/>
      <protection/>
    </xf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>
      <alignment/>
      <protection/>
    </xf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3" fontId="14" fillId="0" borderId="10" xfId="52" applyNumberFormat="1" applyFont="1" applyFill="1" applyBorder="1">
      <alignment/>
      <protection/>
    </xf>
    <xf numFmtId="3" fontId="14" fillId="0" borderId="13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4" fontId="14" fillId="0" borderId="13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4" fontId="14" fillId="0" borderId="18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>
      <alignment horizontal="left" vertical="center" wrapText="1"/>
    </xf>
    <xf numFmtId="4" fontId="14" fillId="0" borderId="20" xfId="0" applyNumberFormat="1" applyFont="1" applyFill="1" applyBorder="1" applyAlignment="1">
      <alignment horizontal="right" vertical="center" wrapText="1"/>
    </xf>
    <xf numFmtId="4" fontId="14" fillId="0" borderId="21" xfId="0" applyNumberFormat="1" applyFont="1" applyFill="1" applyBorder="1" applyAlignment="1">
      <alignment horizontal="left" vertical="center" wrapText="1"/>
    </xf>
    <xf numFmtId="4" fontId="14" fillId="0" borderId="22" xfId="0" applyNumberFormat="1" applyFont="1" applyFill="1" applyBorder="1" applyAlignment="1">
      <alignment horizontal="right" vertical="center" wrapText="1"/>
    </xf>
    <xf numFmtId="4" fontId="14" fillId="0" borderId="2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30" fillId="0" borderId="0" xfId="0" applyFont="1" applyAlignment="1">
      <alignment horizontal="center"/>
    </xf>
    <xf numFmtId="0" fontId="0" fillId="0" borderId="26" xfId="0" applyBorder="1" applyAlignment="1">
      <alignment/>
    </xf>
    <xf numFmtId="3" fontId="14" fillId="0" borderId="11" xfId="0" applyNumberFormat="1" applyFont="1" applyFill="1" applyBorder="1" applyAlignment="1">
      <alignment wrapText="1"/>
    </xf>
    <xf numFmtId="4" fontId="14" fillId="0" borderId="12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wrapText="1"/>
    </xf>
    <xf numFmtId="3" fontId="14" fillId="0" borderId="10" xfId="0" applyNumberFormat="1" applyFont="1" applyFill="1" applyBorder="1" applyAlignment="1">
      <alignment wrapText="1"/>
    </xf>
    <xf numFmtId="0" fontId="14" fillId="0" borderId="27" xfId="0" applyFont="1" applyFill="1" applyBorder="1" applyAlignment="1">
      <alignment horizontal="left" vertical="center" wrapText="1"/>
    </xf>
    <xf numFmtId="4" fontId="14" fillId="0" borderId="28" xfId="0" applyNumberFormat="1" applyFont="1" applyFill="1" applyBorder="1" applyAlignment="1">
      <alignment vertical="center" wrapText="1"/>
    </xf>
    <xf numFmtId="4" fontId="14" fillId="0" borderId="29" xfId="0" applyNumberFormat="1" applyFont="1" applyFill="1" applyBorder="1" applyAlignment="1">
      <alignment vertical="center" wrapText="1"/>
    </xf>
    <xf numFmtId="4" fontId="14" fillId="0" borderId="30" xfId="0" applyNumberFormat="1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left" vertical="center" wrapText="1"/>
    </xf>
    <xf numFmtId="4" fontId="14" fillId="0" borderId="19" xfId="0" applyNumberFormat="1" applyFont="1" applyFill="1" applyBorder="1" applyAlignment="1">
      <alignment vertical="center" wrapText="1"/>
    </xf>
    <xf numFmtId="4" fontId="14" fillId="0" borderId="18" xfId="0" applyNumberFormat="1" applyFont="1" applyFill="1" applyBorder="1" applyAlignment="1">
      <alignment vertical="center" wrapText="1"/>
    </xf>
    <xf numFmtId="4" fontId="14" fillId="0" borderId="20" xfId="0" applyNumberFormat="1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left" vertical="center" wrapText="1"/>
    </xf>
    <xf numFmtId="4" fontId="13" fillId="0" borderId="22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 shrinkToFit="1"/>
    </xf>
    <xf numFmtId="0" fontId="14" fillId="0" borderId="0" xfId="0" applyFont="1" applyBorder="1" applyAlignment="1">
      <alignment horizontal="right"/>
    </xf>
    <xf numFmtId="180" fontId="14" fillId="0" borderId="13" xfId="0" applyNumberFormat="1" applyFont="1" applyBorder="1" applyAlignment="1">
      <alignment horizontal="right" vertical="center" wrapText="1"/>
    </xf>
    <xf numFmtId="180" fontId="14" fillId="0" borderId="18" xfId="0" applyNumberFormat="1" applyFont="1" applyBorder="1" applyAlignment="1">
      <alignment horizontal="right" vertical="center" wrapText="1"/>
    </xf>
    <xf numFmtId="4" fontId="14" fillId="0" borderId="20" xfId="0" applyNumberFormat="1" applyFont="1" applyFill="1" applyBorder="1" applyAlignment="1">
      <alignment horizontal="right" vertical="center" wrapText="1" shrinkToFit="1"/>
    </xf>
    <xf numFmtId="180" fontId="14" fillId="0" borderId="18" xfId="0" applyNumberFormat="1" applyFont="1" applyFill="1" applyBorder="1" applyAlignment="1">
      <alignment horizontal="right" vertical="center" wrapText="1"/>
    </xf>
    <xf numFmtId="0" fontId="14" fillId="0" borderId="31" xfId="0" applyFont="1" applyBorder="1" applyAlignment="1">
      <alignment vertical="center" wrapText="1"/>
    </xf>
    <xf numFmtId="2" fontId="14" fillId="0" borderId="20" xfId="0" applyNumberFormat="1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180" fontId="14" fillId="0" borderId="12" xfId="0" applyNumberFormat="1" applyFont="1" applyBorder="1" applyAlignment="1">
      <alignment horizontal="righ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vertical="center" wrapText="1"/>
    </xf>
    <xf numFmtId="4" fontId="14" fillId="0" borderId="35" xfId="0" applyNumberFormat="1" applyFont="1" applyFill="1" applyBorder="1" applyAlignment="1">
      <alignment horizontal="right" vertical="center" wrapText="1" shrinkToFit="1"/>
    </xf>
    <xf numFmtId="180" fontId="14" fillId="0" borderId="12" xfId="0" applyNumberFormat="1" applyFont="1" applyFill="1" applyBorder="1" applyAlignment="1">
      <alignment horizontal="right" vertical="center" wrapText="1"/>
    </xf>
    <xf numFmtId="0" fontId="13" fillId="33" borderId="36" xfId="0" applyFont="1" applyFill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2" fontId="14" fillId="0" borderId="17" xfId="0" applyNumberFormat="1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4" fontId="14" fillId="0" borderId="30" xfId="0" applyNumberFormat="1" applyFont="1" applyFill="1" applyBorder="1" applyAlignment="1">
      <alignment vertical="center" wrapText="1" shrinkToFit="1"/>
    </xf>
    <xf numFmtId="180" fontId="14" fillId="0" borderId="29" xfId="0" applyNumberFormat="1" applyFont="1" applyFill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2" fontId="14" fillId="0" borderId="35" xfId="0" applyNumberFormat="1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2" fontId="13" fillId="0" borderId="39" xfId="0" applyNumberFormat="1" applyFont="1" applyBorder="1" applyAlignment="1">
      <alignment horizontal="right" vertical="center" wrapText="1" shrinkToFit="1"/>
    </xf>
    <xf numFmtId="180" fontId="13" fillId="0" borderId="40" xfId="0" applyNumberFormat="1" applyFont="1" applyBorder="1" applyAlignment="1">
      <alignment horizontal="right" vertical="center" wrapText="1"/>
    </xf>
    <xf numFmtId="0" fontId="13" fillId="0" borderId="41" xfId="0" applyFont="1" applyBorder="1" applyAlignment="1">
      <alignment vertical="center" wrapText="1"/>
    </xf>
    <xf numFmtId="2" fontId="13" fillId="0" borderId="39" xfId="0" applyNumberFormat="1" applyFont="1" applyFill="1" applyBorder="1" applyAlignment="1">
      <alignment horizontal="right" vertical="center" wrapText="1" shrinkToFit="1"/>
    </xf>
    <xf numFmtId="180" fontId="13" fillId="0" borderId="4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shrinkToFit="1"/>
    </xf>
    <xf numFmtId="49" fontId="11" fillId="0" borderId="0" xfId="0" applyNumberFormat="1" applyFont="1" applyBorder="1" applyAlignment="1">
      <alignment horizontal="right" shrinkToFit="1"/>
    </xf>
    <xf numFmtId="4" fontId="14" fillId="0" borderId="13" xfId="0" applyNumberFormat="1" applyFont="1" applyFill="1" applyBorder="1" applyAlignment="1">
      <alignment horizontal="right" vertical="center"/>
    </xf>
    <xf numFmtId="4" fontId="14" fillId="0" borderId="17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>
      <alignment horizontal="right" vertical="center"/>
    </xf>
    <xf numFmtId="4" fontId="14" fillId="0" borderId="18" xfId="0" applyNumberFormat="1" applyFont="1" applyFill="1" applyBorder="1" applyAlignment="1">
      <alignment horizontal="right" vertical="center"/>
    </xf>
    <xf numFmtId="4" fontId="14" fillId="0" borderId="20" xfId="0" applyNumberFormat="1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4" fontId="2" fillId="0" borderId="4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3" fontId="0" fillId="0" borderId="0" xfId="0" applyNumberFormat="1" applyAlignment="1">
      <alignment/>
    </xf>
    <xf numFmtId="0" fontId="31" fillId="0" borderId="0" xfId="0" applyFont="1" applyAlignment="1">
      <alignment horizontal="justify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4" fontId="16" fillId="0" borderId="0" xfId="0" applyNumberFormat="1" applyFont="1" applyAlignment="1">
      <alignment/>
    </xf>
    <xf numFmtId="4" fontId="14" fillId="0" borderId="35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justify"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 wrapText="1"/>
    </xf>
    <xf numFmtId="4" fontId="2" fillId="0" borderId="52" xfId="0" applyNumberFormat="1" applyFont="1" applyFill="1" applyBorder="1" applyAlignment="1">
      <alignment horizontal="justify" vertical="center"/>
    </xf>
    <xf numFmtId="4" fontId="2" fillId="0" borderId="53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 wrapText="1"/>
    </xf>
    <xf numFmtId="4" fontId="14" fillId="0" borderId="54" xfId="0" applyNumberFormat="1" applyFont="1" applyFill="1" applyBorder="1" applyAlignment="1">
      <alignment horizontal="right" vertical="center"/>
    </xf>
    <xf numFmtId="4" fontId="3" fillId="0" borderId="49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4" fontId="3" fillId="0" borderId="55" xfId="0" applyNumberFormat="1" applyFont="1" applyFill="1" applyBorder="1" applyAlignment="1">
      <alignment horizontal="right" vertical="center"/>
    </xf>
    <xf numFmtId="4" fontId="13" fillId="0" borderId="43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4" fontId="14" fillId="0" borderId="56" xfId="0" applyNumberFormat="1" applyFont="1" applyFill="1" applyBorder="1" applyAlignment="1">
      <alignment horizontal="right" vertical="center"/>
    </xf>
    <xf numFmtId="4" fontId="14" fillId="0" borderId="22" xfId="0" applyNumberFormat="1" applyFont="1" applyFill="1" applyBorder="1" applyAlignment="1">
      <alignment horizontal="right" vertical="center"/>
    </xf>
    <xf numFmtId="4" fontId="14" fillId="0" borderId="23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 wrapText="1"/>
    </xf>
    <xf numFmtId="4" fontId="14" fillId="0" borderId="57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58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left" vertical="center" wrapText="1"/>
    </xf>
    <xf numFmtId="4" fontId="2" fillId="0" borderId="59" xfId="0" applyNumberFormat="1" applyFont="1" applyFill="1" applyBorder="1" applyAlignment="1">
      <alignment horizontal="right" vertical="center" wrapText="1"/>
    </xf>
    <xf numFmtId="0" fontId="2" fillId="0" borderId="48" xfId="0" applyFont="1" applyFill="1" applyBorder="1" applyAlignment="1">
      <alignment horizontal="left" vertical="center" wrapText="1"/>
    </xf>
    <xf numFmtId="4" fontId="2" fillId="0" borderId="60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4" fontId="15" fillId="34" borderId="62" xfId="0" applyNumberFormat="1" applyFont="1" applyFill="1" applyBorder="1" applyAlignment="1">
      <alignment horizontal="center" vertical="center"/>
    </xf>
    <xf numFmtId="4" fontId="15" fillId="34" borderId="63" xfId="0" applyNumberFormat="1" applyFont="1" applyFill="1" applyBorder="1" applyAlignment="1">
      <alignment horizontal="center" vertical="center"/>
    </xf>
    <xf numFmtId="4" fontId="15" fillId="34" borderId="63" xfId="0" applyNumberFormat="1" applyFont="1" applyFill="1" applyBorder="1" applyAlignment="1">
      <alignment horizontal="center" vertical="center" wrapText="1"/>
    </xf>
    <xf numFmtId="4" fontId="15" fillId="34" borderId="64" xfId="0" applyNumberFormat="1" applyFont="1" applyFill="1" applyBorder="1" applyAlignment="1">
      <alignment horizontal="center" vertical="center" wrapText="1"/>
    </xf>
    <xf numFmtId="181" fontId="12" fillId="0" borderId="31" xfId="0" applyNumberFormat="1" applyFont="1" applyFill="1" applyBorder="1" applyAlignment="1">
      <alignment horizontal="center"/>
    </xf>
    <xf numFmtId="4" fontId="16" fillId="0" borderId="27" xfId="0" applyNumberFormat="1" applyFont="1" applyBorder="1" applyAlignment="1">
      <alignment/>
    </xf>
    <xf numFmtId="4" fontId="16" fillId="0" borderId="65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4" fontId="16" fillId="0" borderId="18" xfId="0" applyNumberFormat="1" applyFont="1" applyBorder="1" applyAlignment="1">
      <alignment/>
    </xf>
    <xf numFmtId="4" fontId="16" fillId="0" borderId="18" xfId="0" applyNumberFormat="1" applyFont="1" applyBorder="1" applyAlignment="1">
      <alignment/>
    </xf>
    <xf numFmtId="0" fontId="12" fillId="0" borderId="31" xfId="0" applyFont="1" applyBorder="1" applyAlignment="1">
      <alignment horizontal="left"/>
    </xf>
    <xf numFmtId="4" fontId="16" fillId="0" borderId="31" xfId="0" applyNumberFormat="1" applyFont="1" applyFill="1" applyBorder="1" applyAlignment="1">
      <alignment/>
    </xf>
    <xf numFmtId="4" fontId="16" fillId="0" borderId="31" xfId="55" applyNumberFormat="1" applyFont="1" applyBorder="1" applyAlignment="1">
      <alignment/>
      <protection/>
    </xf>
    <xf numFmtId="4" fontId="12" fillId="35" borderId="31" xfId="0" applyNumberFormat="1" applyFont="1" applyFill="1" applyBorder="1" applyAlignment="1">
      <alignment horizontal="left"/>
    </xf>
    <xf numFmtId="4" fontId="16" fillId="36" borderId="31" xfId="0" applyNumberFormat="1" applyFont="1" applyFill="1" applyBorder="1" applyAlignment="1">
      <alignment horizontal="left"/>
    </xf>
    <xf numFmtId="4" fontId="12" fillId="36" borderId="31" xfId="0" applyNumberFormat="1" applyFont="1" applyFill="1" applyBorder="1" applyAlignment="1">
      <alignment horizontal="left"/>
    </xf>
    <xf numFmtId="4" fontId="16" fillId="0" borderId="31" xfId="0" applyNumberFormat="1" applyFont="1" applyBorder="1" applyAlignment="1">
      <alignment/>
    </xf>
    <xf numFmtId="181" fontId="12" fillId="0" borderId="32" xfId="0" applyNumberFormat="1" applyFont="1" applyFill="1" applyBorder="1" applyAlignment="1">
      <alignment horizontal="center"/>
    </xf>
    <xf numFmtId="4" fontId="12" fillId="36" borderId="32" xfId="0" applyNumberFormat="1" applyFont="1" applyFill="1" applyBorder="1" applyAlignment="1">
      <alignment horizontal="left"/>
    </xf>
    <xf numFmtId="4" fontId="16" fillId="0" borderId="22" xfId="0" applyNumberFormat="1" applyFont="1" applyBorder="1" applyAlignment="1">
      <alignment/>
    </xf>
    <xf numFmtId="4" fontId="16" fillId="0" borderId="22" xfId="0" applyNumberFormat="1" applyFont="1" applyBorder="1" applyAlignment="1">
      <alignment/>
    </xf>
    <xf numFmtId="0" fontId="15" fillId="34" borderId="44" xfId="0" applyFont="1" applyFill="1" applyBorder="1" applyAlignment="1">
      <alignment/>
    </xf>
    <xf numFmtId="4" fontId="15" fillId="34" borderId="66" xfId="0" applyNumberFormat="1" applyFont="1" applyFill="1" applyBorder="1" applyAlignment="1">
      <alignment/>
    </xf>
    <xf numFmtId="4" fontId="15" fillId="34" borderId="43" xfId="0" applyNumberFormat="1" applyFont="1" applyFill="1" applyBorder="1" applyAlignment="1">
      <alignment/>
    </xf>
    <xf numFmtId="4" fontId="15" fillId="34" borderId="42" xfId="0" applyNumberFormat="1" applyFont="1" applyFill="1" applyBorder="1" applyAlignment="1">
      <alignment/>
    </xf>
    <xf numFmtId="181" fontId="11" fillId="0" borderId="36" xfId="0" applyNumberFormat="1" applyFont="1" applyFill="1" applyBorder="1" applyAlignment="1">
      <alignment horizontal="center"/>
    </xf>
    <xf numFmtId="0" fontId="15" fillId="0" borderId="36" xfId="0" applyFont="1" applyBorder="1" applyAlignment="1">
      <alignment/>
    </xf>
    <xf numFmtId="4" fontId="15" fillId="0" borderId="67" xfId="0" applyNumberFormat="1" applyFont="1" applyFill="1" applyBorder="1" applyAlignment="1">
      <alignment/>
    </xf>
    <xf numFmtId="4" fontId="15" fillId="0" borderId="29" xfId="0" applyNumberFormat="1" applyFont="1" applyBorder="1" applyAlignment="1">
      <alignment/>
    </xf>
    <xf numFmtId="4" fontId="15" fillId="0" borderId="29" xfId="0" applyNumberFormat="1" applyFont="1" applyBorder="1" applyAlignment="1">
      <alignment/>
    </xf>
    <xf numFmtId="4" fontId="15" fillId="0" borderId="30" xfId="0" applyNumberFormat="1" applyFont="1" applyBorder="1" applyAlignment="1">
      <alignment/>
    </xf>
    <xf numFmtId="4" fontId="15" fillId="34" borderId="36" xfId="0" applyNumberFormat="1" applyFont="1" applyFill="1" applyBorder="1" applyAlignment="1">
      <alignment/>
    </xf>
    <xf numFmtId="4" fontId="15" fillId="34" borderId="68" xfId="0" applyNumberFormat="1" applyFont="1" applyFill="1" applyBorder="1" applyAlignment="1">
      <alignment/>
    </xf>
    <xf numFmtId="179" fontId="3" fillId="0" borderId="57" xfId="37" applyFont="1" applyFill="1" applyBorder="1" applyAlignment="1">
      <alignment horizontal="center" vertical="center" wrapText="1"/>
    </xf>
    <xf numFmtId="179" fontId="2" fillId="0" borderId="59" xfId="37" applyFont="1" applyFill="1" applyBorder="1" applyAlignment="1">
      <alignment horizontal="center" vertical="center" wrapText="1"/>
    </xf>
    <xf numFmtId="179" fontId="3" fillId="0" borderId="58" xfId="37" applyFont="1" applyFill="1" applyBorder="1" applyAlignment="1">
      <alignment horizontal="center" vertical="center" wrapText="1"/>
    </xf>
    <xf numFmtId="0" fontId="19" fillId="0" borderId="0" xfId="54" applyFont="1" applyFill="1">
      <alignment/>
      <protection/>
    </xf>
    <xf numFmtId="0" fontId="19" fillId="0" borderId="0" xfId="0" applyFont="1" applyFill="1" applyAlignment="1">
      <alignment/>
    </xf>
    <xf numFmtId="0" fontId="19" fillId="0" borderId="0" xfId="53" applyFont="1" applyFill="1">
      <alignment/>
      <protection/>
    </xf>
    <xf numFmtId="3" fontId="33" fillId="0" borderId="10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5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94" fontId="19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2" fontId="13" fillId="37" borderId="39" xfId="0" applyNumberFormat="1" applyFont="1" applyFill="1" applyBorder="1" applyAlignment="1">
      <alignment vertical="center" wrapText="1"/>
    </xf>
    <xf numFmtId="180" fontId="13" fillId="37" borderId="40" xfId="0" applyNumberFormat="1" applyFont="1" applyFill="1" applyBorder="1" applyAlignment="1">
      <alignment horizontal="right" vertical="center" wrapText="1"/>
    </xf>
    <xf numFmtId="0" fontId="13" fillId="37" borderId="41" xfId="0" applyFont="1" applyFill="1" applyBorder="1" applyAlignment="1">
      <alignment vertical="center" wrapText="1"/>
    </xf>
    <xf numFmtId="4" fontId="13" fillId="37" borderId="39" xfId="0" applyNumberFormat="1" applyFont="1" applyFill="1" applyBorder="1" applyAlignment="1">
      <alignment horizontal="right" vertical="center" wrapText="1" shrinkToFit="1"/>
    </xf>
    <xf numFmtId="4" fontId="13" fillId="37" borderId="39" xfId="0" applyNumberFormat="1" applyFont="1" applyFill="1" applyBorder="1" applyAlignment="1">
      <alignment vertical="center" wrapText="1" shrinkToFit="1"/>
    </xf>
    <xf numFmtId="0" fontId="3" fillId="37" borderId="70" xfId="0" applyFont="1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9" fontId="13" fillId="0" borderId="39" xfId="57" applyFont="1" applyBorder="1" applyAlignment="1">
      <alignment horizontal="right" vertical="center" wrapText="1" shrinkToFit="1"/>
    </xf>
    <xf numFmtId="180" fontId="0" fillId="0" borderId="0" xfId="0" applyNumberFormat="1" applyAlignment="1">
      <alignment/>
    </xf>
    <xf numFmtId="4" fontId="13" fillId="0" borderId="55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vertical="center"/>
    </xf>
    <xf numFmtId="4" fontId="13" fillId="0" borderId="39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4" fontId="13" fillId="0" borderId="71" xfId="0" applyNumberFormat="1" applyFont="1" applyFill="1" applyBorder="1" applyAlignment="1">
      <alignment vertical="center"/>
    </xf>
    <xf numFmtId="0" fontId="13" fillId="0" borderId="45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4" fontId="13" fillId="0" borderId="72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4" fontId="13" fillId="0" borderId="49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4" fontId="13" fillId="0" borderId="41" xfId="0" applyNumberFormat="1" applyFont="1" applyFill="1" applyBorder="1" applyAlignment="1">
      <alignment vertical="center"/>
    </xf>
    <xf numFmtId="4" fontId="13" fillId="0" borderId="42" xfId="0" applyNumberFormat="1" applyFont="1" applyFill="1" applyBorder="1" applyAlignment="1">
      <alignment vertical="center"/>
    </xf>
    <xf numFmtId="4" fontId="13" fillId="0" borderId="68" xfId="0" applyNumberFormat="1" applyFont="1" applyBorder="1" applyAlignment="1">
      <alignment/>
    </xf>
    <xf numFmtId="4" fontId="13" fillId="0" borderId="42" xfId="0" applyNumberFormat="1" applyFont="1" applyBorder="1" applyAlignment="1">
      <alignment/>
    </xf>
    <xf numFmtId="4" fontId="14" fillId="0" borderId="59" xfId="0" applyNumberFormat="1" applyFont="1" applyBorder="1" applyAlignment="1">
      <alignment/>
    </xf>
    <xf numFmtId="4" fontId="14" fillId="0" borderId="18" xfId="0" applyNumberFormat="1" applyFont="1" applyBorder="1" applyAlignment="1">
      <alignment/>
    </xf>
    <xf numFmtId="4" fontId="14" fillId="0" borderId="57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3" fillId="0" borderId="41" xfId="0" applyNumberFormat="1" applyFont="1" applyFill="1" applyBorder="1" applyAlignment="1">
      <alignment/>
    </xf>
    <xf numFmtId="4" fontId="13" fillId="0" borderId="68" xfId="0" applyNumberFormat="1" applyFont="1" applyFill="1" applyBorder="1" applyAlignment="1">
      <alignment/>
    </xf>
    <xf numFmtId="4" fontId="13" fillId="0" borderId="42" xfId="0" applyNumberFormat="1" applyFont="1" applyFill="1" applyBorder="1" applyAlignment="1">
      <alignment horizontal="right"/>
    </xf>
    <xf numFmtId="0" fontId="13" fillId="0" borderId="50" xfId="0" applyFont="1" applyFill="1" applyBorder="1" applyAlignment="1">
      <alignment horizontal="left" vertical="center" wrapText="1"/>
    </xf>
    <xf numFmtId="0" fontId="13" fillId="0" borderId="73" xfId="0" applyFont="1" applyFill="1" applyBorder="1" applyAlignment="1">
      <alignment horizontal="center" vertical="center"/>
    </xf>
    <xf numFmtId="4" fontId="13" fillId="0" borderId="71" xfId="0" applyNumberFormat="1" applyFont="1" applyFill="1" applyBorder="1" applyAlignment="1">
      <alignment horizontal="right"/>
    </xf>
    <xf numFmtId="4" fontId="13" fillId="0" borderId="54" xfId="0" applyNumberFormat="1" applyFont="1" applyFill="1" applyBorder="1" applyAlignment="1">
      <alignment horizontal="right"/>
    </xf>
    <xf numFmtId="4" fontId="13" fillId="0" borderId="53" xfId="0" applyNumberFormat="1" applyFont="1" applyFill="1" applyBorder="1" applyAlignment="1">
      <alignment horizontal="right"/>
    </xf>
    <xf numFmtId="4" fontId="13" fillId="0" borderId="72" xfId="0" applyNumberFormat="1" applyFont="1" applyFill="1" applyBorder="1" applyAlignment="1">
      <alignment horizontal="right"/>
    </xf>
    <xf numFmtId="4" fontId="13" fillId="0" borderId="26" xfId="0" applyNumberFormat="1" applyFont="1" applyFill="1" applyBorder="1" applyAlignment="1">
      <alignment horizontal="right"/>
    </xf>
    <xf numFmtId="4" fontId="13" fillId="0" borderId="74" xfId="0" applyNumberFormat="1" applyFont="1" applyFill="1" applyBorder="1" applyAlignment="1">
      <alignment horizontal="right"/>
    </xf>
    <xf numFmtId="4" fontId="13" fillId="0" borderId="30" xfId="0" applyNumberFormat="1" applyFont="1" applyFill="1" applyBorder="1" applyAlignment="1">
      <alignment horizontal="right"/>
    </xf>
    <xf numFmtId="4" fontId="13" fillId="0" borderId="52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/>
    </xf>
    <xf numFmtId="4" fontId="14" fillId="0" borderId="18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4" fillId="0" borderId="58" xfId="0" applyNumberFormat="1" applyFont="1" applyFill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9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/>
    </xf>
    <xf numFmtId="4" fontId="14" fillId="0" borderId="22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57" xfId="0" applyNumberFormat="1" applyFont="1" applyFill="1" applyBorder="1" applyAlignment="1">
      <alignment horizontal="right"/>
    </xf>
    <xf numFmtId="4" fontId="14" fillId="0" borderId="53" xfId="0" applyNumberFormat="1" applyFont="1" applyFill="1" applyBorder="1" applyAlignment="1">
      <alignment horizontal="right"/>
    </xf>
    <xf numFmtId="4" fontId="13" fillId="0" borderId="69" xfId="0" applyNumberFormat="1" applyFont="1" applyFill="1" applyBorder="1" applyAlignment="1">
      <alignment horizontal="right"/>
    </xf>
    <xf numFmtId="4" fontId="13" fillId="0" borderId="6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4" fontId="14" fillId="0" borderId="75" xfId="0" applyNumberFormat="1" applyFont="1" applyFill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4" fillId="0" borderId="23" xfId="0" applyNumberFormat="1" applyFont="1" applyFill="1" applyBorder="1" applyAlignment="1">
      <alignment horizontal="right"/>
    </xf>
    <xf numFmtId="4" fontId="13" fillId="0" borderId="76" xfId="0" applyNumberFormat="1" applyFont="1" applyFill="1" applyBorder="1" applyAlignment="1">
      <alignment horizontal="right"/>
    </xf>
    <xf numFmtId="4" fontId="13" fillId="0" borderId="77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13" fillId="0" borderId="58" xfId="0" applyNumberFormat="1" applyFont="1" applyFill="1" applyBorder="1" applyAlignment="1">
      <alignment horizontal="right"/>
    </xf>
    <xf numFmtId="4" fontId="13" fillId="0" borderId="17" xfId="0" applyNumberFormat="1" applyFont="1" applyFill="1" applyBorder="1" applyAlignment="1">
      <alignment horizontal="right"/>
    </xf>
    <xf numFmtId="4" fontId="14" fillId="0" borderId="59" xfId="0" applyNumberFormat="1" applyFont="1" applyFill="1" applyBorder="1" applyAlignment="1">
      <alignment/>
    </xf>
    <xf numFmtId="4" fontId="14" fillId="0" borderId="60" xfId="0" applyNumberFormat="1" applyFont="1" applyFill="1" applyBorder="1" applyAlignment="1">
      <alignment/>
    </xf>
    <xf numFmtId="4" fontId="14" fillId="0" borderId="35" xfId="0" applyNumberFormat="1" applyFont="1" applyFill="1" applyBorder="1" applyAlignment="1">
      <alignment/>
    </xf>
    <xf numFmtId="4" fontId="14" fillId="0" borderId="60" xfId="0" applyNumberFormat="1" applyFont="1" applyFill="1" applyBorder="1" applyAlignment="1">
      <alignment horizontal="right"/>
    </xf>
    <xf numFmtId="4" fontId="14" fillId="0" borderId="35" xfId="0" applyNumberFormat="1" applyFont="1" applyFill="1" applyBorder="1" applyAlignment="1">
      <alignment horizontal="right"/>
    </xf>
    <xf numFmtId="4" fontId="13" fillId="0" borderId="67" xfId="0" applyNumberFormat="1" applyFont="1" applyFill="1" applyBorder="1" applyAlignment="1">
      <alignment/>
    </xf>
    <xf numFmtId="4" fontId="13" fillId="0" borderId="29" xfId="0" applyNumberFormat="1" applyFont="1" applyFill="1" applyBorder="1" applyAlignment="1">
      <alignment/>
    </xf>
    <xf numFmtId="4" fontId="13" fillId="0" borderId="30" xfId="0" applyNumberFormat="1" applyFont="1" applyFill="1" applyBorder="1" applyAlignment="1">
      <alignment/>
    </xf>
    <xf numFmtId="4" fontId="14" fillId="0" borderId="57" xfId="0" applyNumberFormat="1" applyFont="1" applyFill="1" applyBorder="1" applyAlignment="1">
      <alignment/>
    </xf>
    <xf numFmtId="4" fontId="13" fillId="0" borderId="37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4" fontId="14" fillId="0" borderId="49" xfId="0" applyNumberFormat="1" applyFont="1" applyFill="1" applyBorder="1" applyAlignment="1">
      <alignment horizontal="right"/>
    </xf>
    <xf numFmtId="4" fontId="13" fillId="0" borderId="29" xfId="0" applyNumberFormat="1" applyFont="1" applyFill="1" applyBorder="1" applyAlignment="1">
      <alignment horizontal="right"/>
    </xf>
    <xf numFmtId="4" fontId="14" fillId="0" borderId="67" xfId="0" applyNumberFormat="1" applyFont="1" applyFill="1" applyBorder="1" applyAlignment="1">
      <alignment/>
    </xf>
    <xf numFmtId="4" fontId="13" fillId="0" borderId="67" xfId="0" applyNumberFormat="1" applyFont="1" applyFill="1" applyBorder="1" applyAlignment="1">
      <alignment/>
    </xf>
    <xf numFmtId="4" fontId="13" fillId="0" borderId="29" xfId="0" applyNumberFormat="1" applyFont="1" applyFill="1" applyBorder="1" applyAlignment="1">
      <alignment/>
    </xf>
    <xf numFmtId="4" fontId="13" fillId="0" borderId="30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4" fontId="13" fillId="0" borderId="52" xfId="0" applyNumberFormat="1" applyFont="1" applyFill="1" applyBorder="1" applyAlignment="1">
      <alignment/>
    </xf>
    <xf numFmtId="4" fontId="13" fillId="0" borderId="59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 horizontal="right"/>
    </xf>
    <xf numFmtId="4" fontId="13" fillId="0" borderId="57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4" fontId="2" fillId="0" borderId="61" xfId="0" applyNumberFormat="1" applyFont="1" applyFill="1" applyBorder="1" applyAlignment="1">
      <alignment horizontal="right" vertical="center" wrapText="1"/>
    </xf>
    <xf numFmtId="4" fontId="2" fillId="0" borderId="78" xfId="0" applyNumberFormat="1" applyFont="1" applyFill="1" applyBorder="1" applyAlignment="1">
      <alignment horizontal="right" vertical="center" wrapText="1"/>
    </xf>
    <xf numFmtId="4" fontId="2" fillId="0" borderId="79" xfId="0" applyNumberFormat="1" applyFont="1" applyFill="1" applyBorder="1" applyAlignment="1">
      <alignment horizontal="right" vertical="center" wrapText="1"/>
    </xf>
    <xf numFmtId="0" fontId="68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68" fillId="0" borderId="0" xfId="0" applyFont="1" applyFill="1" applyAlignment="1">
      <alignment horizontal="right"/>
    </xf>
    <xf numFmtId="4" fontId="13" fillId="0" borderId="66" xfId="0" applyNumberFormat="1" applyFont="1" applyFill="1" applyBorder="1" applyAlignment="1">
      <alignment horizontal="right" vertical="center" wrapText="1"/>
    </xf>
    <xf numFmtId="4" fontId="13" fillId="0" borderId="39" xfId="0" applyNumberFormat="1" applyFont="1" applyFill="1" applyBorder="1" applyAlignment="1">
      <alignment horizontal="right" vertical="center" wrapText="1"/>
    </xf>
    <xf numFmtId="4" fontId="19" fillId="0" borderId="31" xfId="0" applyNumberFormat="1" applyFont="1" applyFill="1" applyBorder="1" applyAlignment="1">
      <alignment horizontal="right" wrapText="1"/>
    </xf>
    <xf numFmtId="4" fontId="19" fillId="0" borderId="35" xfId="0" applyNumberFormat="1" applyFont="1" applyFill="1" applyBorder="1" applyAlignment="1">
      <alignment horizontal="right" wrapText="1"/>
    </xf>
    <xf numFmtId="4" fontId="19" fillId="0" borderId="20" xfId="0" applyNumberFormat="1" applyFont="1" applyFill="1" applyBorder="1" applyAlignment="1">
      <alignment horizontal="right" wrapText="1"/>
    </xf>
    <xf numFmtId="4" fontId="14" fillId="0" borderId="66" xfId="0" applyNumberFormat="1" applyFont="1" applyFill="1" applyBorder="1" applyAlignment="1">
      <alignment horizontal="right" vertical="center" wrapText="1"/>
    </xf>
    <xf numFmtId="4" fontId="14" fillId="0" borderId="3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3" fillId="37" borderId="66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4" fontId="13" fillId="0" borderId="65" xfId="0" applyNumberFormat="1" applyFont="1" applyFill="1" applyBorder="1" applyAlignment="1">
      <alignment horizontal="left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left" vertical="center" wrapText="1"/>
    </xf>
    <xf numFmtId="4" fontId="13" fillId="0" borderId="20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14" fontId="69" fillId="0" borderId="0" xfId="51" applyNumberFormat="1" applyFont="1" applyFill="1" applyAlignment="1">
      <alignment horizontal="center"/>
      <protection/>
    </xf>
    <xf numFmtId="0" fontId="14" fillId="0" borderId="0" xfId="51" applyFont="1" applyFill="1">
      <alignment/>
      <protection/>
    </xf>
    <xf numFmtId="0" fontId="2" fillId="0" borderId="0" xfId="51" applyFont="1" applyFill="1">
      <alignment/>
      <protection/>
    </xf>
    <xf numFmtId="0" fontId="14" fillId="0" borderId="0" xfId="51" applyFont="1" applyFill="1" applyAlignment="1">
      <alignment horizontal="right"/>
      <protection/>
    </xf>
    <xf numFmtId="14" fontId="70" fillId="0" borderId="0" xfId="51" applyNumberFormat="1" applyFont="1" applyFill="1" applyAlignment="1">
      <alignment horizontal="center"/>
      <protection/>
    </xf>
    <xf numFmtId="14" fontId="35" fillId="0" borderId="0" xfId="51" applyNumberFormat="1" applyFont="1" applyFill="1" applyAlignment="1">
      <alignment horizontal="center"/>
      <protection/>
    </xf>
    <xf numFmtId="0" fontId="13" fillId="0" borderId="0" xfId="51" applyFont="1" applyFill="1" applyBorder="1">
      <alignment/>
      <protection/>
    </xf>
    <xf numFmtId="0" fontId="14" fillId="0" borderId="12" xfId="51" applyFont="1" applyFill="1" applyBorder="1" applyAlignment="1">
      <alignment horizontal="center"/>
      <protection/>
    </xf>
    <xf numFmtId="0" fontId="2" fillId="0" borderId="12" xfId="51" applyFont="1" applyFill="1" applyBorder="1" applyAlignment="1">
      <alignment horizontal="center"/>
      <protection/>
    </xf>
    <xf numFmtId="3" fontId="14" fillId="0" borderId="12" xfId="51" applyNumberFormat="1" applyFont="1" applyFill="1" applyBorder="1" applyAlignment="1">
      <alignment horizontal="center"/>
      <protection/>
    </xf>
    <xf numFmtId="3" fontId="13" fillId="0" borderId="15" xfId="51" applyNumberFormat="1" applyFont="1" applyFill="1" applyBorder="1">
      <alignment/>
      <protection/>
    </xf>
    <xf numFmtId="3" fontId="14" fillId="0" borderId="12" xfId="51" applyNumberFormat="1" applyFont="1" applyFill="1" applyBorder="1">
      <alignment/>
      <protection/>
    </xf>
    <xf numFmtId="4" fontId="14" fillId="0" borderId="12" xfId="51" applyNumberFormat="1" applyFont="1" applyFill="1" applyBorder="1">
      <alignment/>
      <protection/>
    </xf>
    <xf numFmtId="0" fontId="14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196" fontId="14" fillId="0" borderId="0" xfId="35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14" fillId="0" borderId="18" xfId="51" applyFont="1" applyFill="1" applyBorder="1" applyAlignment="1">
      <alignment horizontal="center"/>
      <protection/>
    </xf>
    <xf numFmtId="0" fontId="2" fillId="0" borderId="18" xfId="51" applyFont="1" applyFill="1" applyBorder="1" applyAlignment="1">
      <alignment horizontal="center"/>
      <protection/>
    </xf>
    <xf numFmtId="3" fontId="14" fillId="0" borderId="18" xfId="51" applyNumberFormat="1" applyFont="1" applyFill="1" applyBorder="1" applyAlignment="1">
      <alignment horizontal="center"/>
      <protection/>
    </xf>
    <xf numFmtId="3" fontId="14" fillId="0" borderId="0" xfId="51" applyNumberFormat="1" applyFont="1" applyFill="1">
      <alignment/>
      <protection/>
    </xf>
    <xf numFmtId="3" fontId="14" fillId="0" borderId="0" xfId="51" applyNumberFormat="1" applyFont="1" applyFill="1" applyBorder="1">
      <alignment/>
      <protection/>
    </xf>
    <xf numFmtId="196" fontId="14" fillId="0" borderId="0" xfId="37" applyNumberFormat="1" applyFont="1" applyFill="1" applyBorder="1" applyAlignment="1">
      <alignment horizontal="right"/>
    </xf>
    <xf numFmtId="0" fontId="19" fillId="0" borderId="0" xfId="51" applyFont="1" applyFill="1">
      <alignment/>
      <protection/>
    </xf>
    <xf numFmtId="0" fontId="14" fillId="0" borderId="0" xfId="51" applyFont="1">
      <alignment/>
      <protection/>
    </xf>
    <xf numFmtId="0" fontId="14" fillId="0" borderId="18" xfId="51" applyFont="1" applyBorder="1" applyAlignment="1">
      <alignment horizontal="center" vertical="center" wrapText="1"/>
      <protection/>
    </xf>
    <xf numFmtId="3" fontId="13" fillId="0" borderId="18" xfId="51" applyNumberFormat="1" applyFont="1" applyBorder="1" applyAlignment="1">
      <alignment horizontal="right" vertical="center" wrapText="1"/>
      <protection/>
    </xf>
    <xf numFmtId="4" fontId="13" fillId="0" borderId="18" xfId="51" applyNumberFormat="1" applyFont="1" applyBorder="1" applyAlignment="1">
      <alignment horizontal="right" vertical="center" wrapText="1"/>
      <protection/>
    </xf>
    <xf numFmtId="3" fontId="14" fillId="0" borderId="33" xfId="51" applyNumberFormat="1" applyFont="1" applyBorder="1" applyAlignment="1">
      <alignment horizontal="right" vertical="center" wrapText="1"/>
      <protection/>
    </xf>
    <xf numFmtId="3" fontId="14" fillId="0" borderId="18" xfId="51" applyNumberFormat="1" applyFont="1" applyBorder="1" applyAlignment="1">
      <alignment horizontal="right" vertical="center" wrapText="1"/>
      <protection/>
    </xf>
    <xf numFmtId="4" fontId="14" fillId="0" borderId="18" xfId="51" applyNumberFormat="1" applyFont="1" applyBorder="1" applyAlignment="1">
      <alignment horizontal="right" vertical="center" wrapText="1"/>
      <protection/>
    </xf>
    <xf numFmtId="194" fontId="20" fillId="0" borderId="19" xfId="0" applyNumberFormat="1" applyFont="1" applyBorder="1" applyAlignment="1">
      <alignment horizontal="left" wrapText="1"/>
    </xf>
    <xf numFmtId="194" fontId="19" fillId="0" borderId="20" xfId="0" applyNumberFormat="1" applyFont="1" applyBorder="1" applyAlignment="1">
      <alignment horizontal="center" vertical="center" wrapText="1"/>
    </xf>
    <xf numFmtId="194" fontId="19" fillId="0" borderId="19" xfId="0" applyNumberFormat="1" applyFont="1" applyBorder="1" applyAlignment="1">
      <alignment horizontal="left" wrapText="1"/>
    </xf>
    <xf numFmtId="194" fontId="19" fillId="0" borderId="21" xfId="0" applyNumberFormat="1" applyFont="1" applyBorder="1" applyAlignment="1">
      <alignment horizontal="left" wrapText="1"/>
    </xf>
    <xf numFmtId="194" fontId="19" fillId="0" borderId="22" xfId="0" applyNumberFormat="1" applyFont="1" applyBorder="1" applyAlignment="1">
      <alignment horizontal="center" vertical="center" wrapText="1"/>
    </xf>
    <xf numFmtId="194" fontId="19" fillId="0" borderId="23" xfId="0" applyNumberFormat="1" applyFont="1" applyBorder="1" applyAlignment="1">
      <alignment horizontal="center" vertical="center" wrapText="1"/>
    </xf>
    <xf numFmtId="194" fontId="20" fillId="0" borderId="65" xfId="0" applyNumberFormat="1" applyFont="1" applyBorder="1" applyAlignment="1">
      <alignment horizontal="left" wrapText="1"/>
    </xf>
    <xf numFmtId="194" fontId="19" fillId="0" borderId="13" xfId="0" applyNumberFormat="1" applyFont="1" applyBorder="1" applyAlignment="1">
      <alignment horizontal="center" vertical="center" wrapText="1"/>
    </xf>
    <xf numFmtId="194" fontId="19" fillId="0" borderId="17" xfId="0" applyNumberFormat="1" applyFont="1" applyBorder="1" applyAlignment="1">
      <alignment horizontal="center" vertical="center" wrapText="1"/>
    </xf>
    <xf numFmtId="0" fontId="20" fillId="37" borderId="66" xfId="0" applyFont="1" applyFill="1" applyBorder="1" applyAlignment="1">
      <alignment horizontal="left" wrapText="1"/>
    </xf>
    <xf numFmtId="0" fontId="20" fillId="37" borderId="40" xfId="0" applyFont="1" applyFill="1" applyBorder="1" applyAlignment="1">
      <alignment horizontal="center" wrapText="1"/>
    </xf>
    <xf numFmtId="0" fontId="20" fillId="37" borderId="40" xfId="0" applyFont="1" applyFill="1" applyBorder="1" applyAlignment="1">
      <alignment horizontal="center" vertical="top" wrapText="1"/>
    </xf>
    <xf numFmtId="0" fontId="20" fillId="37" borderId="39" xfId="0" applyFont="1" applyFill="1" applyBorder="1" applyAlignment="1">
      <alignment horizontal="center" wrapText="1"/>
    </xf>
    <xf numFmtId="0" fontId="3" fillId="37" borderId="57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80" xfId="0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0" fontId="14" fillId="0" borderId="80" xfId="0" applyFont="1" applyFill="1" applyBorder="1" applyAlignment="1">
      <alignment/>
    </xf>
    <xf numFmtId="3" fontId="13" fillId="0" borderId="49" xfId="0" applyNumberFormat="1" applyFont="1" applyFill="1" applyBorder="1" applyAlignment="1">
      <alignment/>
    </xf>
    <xf numFmtId="3" fontId="14" fillId="0" borderId="49" xfId="0" applyNumberFormat="1" applyFont="1" applyFill="1" applyBorder="1" applyAlignment="1">
      <alignment/>
    </xf>
    <xf numFmtId="0" fontId="14" fillId="0" borderId="71" xfId="0" applyFont="1" applyFill="1" applyBorder="1" applyAlignment="1">
      <alignment/>
    </xf>
    <xf numFmtId="3" fontId="14" fillId="0" borderId="54" xfId="0" applyNumberFormat="1" applyFont="1" applyFill="1" applyBorder="1" applyAlignment="1">
      <alignment/>
    </xf>
    <xf numFmtId="3" fontId="14" fillId="0" borderId="81" xfId="0" applyNumberFormat="1" applyFont="1" applyFill="1" applyBorder="1" applyAlignment="1">
      <alignment/>
    </xf>
    <xf numFmtId="4" fontId="14" fillId="0" borderId="54" xfId="0" applyNumberFormat="1" applyFont="1" applyFill="1" applyBorder="1" applyAlignment="1">
      <alignment/>
    </xf>
    <xf numFmtId="3" fontId="14" fillId="0" borderId="53" xfId="0" applyNumberFormat="1" applyFont="1" applyFill="1" applyBorder="1" applyAlignment="1">
      <alignment/>
    </xf>
    <xf numFmtId="0" fontId="14" fillId="0" borderId="19" xfId="51" applyFont="1" applyFill="1" applyBorder="1" applyAlignment="1">
      <alignment horizontal="center"/>
      <protection/>
    </xf>
    <xf numFmtId="0" fontId="14" fillId="0" borderId="20" xfId="51" applyFont="1" applyFill="1" applyBorder="1" applyAlignment="1">
      <alignment horizontal="center"/>
      <protection/>
    </xf>
    <xf numFmtId="0" fontId="14" fillId="0" borderId="65" xfId="0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33" fillId="0" borderId="80" xfId="0" applyFont="1" applyFill="1" applyBorder="1" applyAlignment="1">
      <alignment/>
    </xf>
    <xf numFmtId="0" fontId="13" fillId="0" borderId="82" xfId="0" applyFont="1" applyFill="1" applyBorder="1" applyAlignment="1">
      <alignment/>
    </xf>
    <xf numFmtId="3" fontId="14" fillId="0" borderId="81" xfId="0" applyNumberFormat="1" applyFont="1" applyFill="1" applyBorder="1" applyAlignment="1">
      <alignment wrapText="1"/>
    </xf>
    <xf numFmtId="0" fontId="13" fillId="37" borderId="28" xfId="51" applyFont="1" applyFill="1" applyBorder="1" applyAlignment="1">
      <alignment horizontal="center" vertical="center" wrapText="1"/>
      <protection/>
    </xf>
    <xf numFmtId="0" fontId="13" fillId="37" borderId="29" xfId="51" applyFont="1" applyFill="1" applyBorder="1" applyAlignment="1">
      <alignment horizontal="center" vertical="center" wrapText="1"/>
      <protection/>
    </xf>
    <xf numFmtId="0" fontId="13" fillId="37" borderId="30" xfId="51" applyFont="1" applyFill="1" applyBorder="1" applyAlignment="1">
      <alignment horizontal="center" vertical="center" wrapText="1"/>
      <protection/>
    </xf>
    <xf numFmtId="0" fontId="14" fillId="0" borderId="19" xfId="51" applyFont="1" applyBorder="1" applyAlignment="1">
      <alignment horizontal="center" vertical="center" wrapText="1"/>
      <protection/>
    </xf>
    <xf numFmtId="0" fontId="14" fillId="0" borderId="20" xfId="51" applyFont="1" applyBorder="1" applyAlignment="1">
      <alignment horizontal="center" vertical="center" wrapText="1"/>
      <protection/>
    </xf>
    <xf numFmtId="0" fontId="13" fillId="0" borderId="19" xfId="51" applyFont="1" applyBorder="1" applyAlignment="1">
      <alignment horizontal="left" vertical="center" wrapText="1"/>
      <protection/>
    </xf>
    <xf numFmtId="3" fontId="13" fillId="0" borderId="20" xfId="51" applyNumberFormat="1" applyFont="1" applyBorder="1" applyAlignment="1">
      <alignment horizontal="right" vertical="center" wrapText="1"/>
      <protection/>
    </xf>
    <xf numFmtId="0" fontId="14" fillId="0" borderId="31" xfId="51" applyFont="1" applyBorder="1" applyAlignment="1">
      <alignment vertical="center" wrapText="1"/>
      <protection/>
    </xf>
    <xf numFmtId="4" fontId="14" fillId="0" borderId="78" xfId="51" applyNumberFormat="1" applyFont="1" applyBorder="1" applyAlignment="1">
      <alignment vertical="center" wrapText="1"/>
      <protection/>
    </xf>
    <xf numFmtId="0" fontId="14" fillId="0" borderId="19" xfId="51" applyFont="1" applyBorder="1" applyAlignment="1">
      <alignment horizontal="left" vertical="center" wrapText="1"/>
      <protection/>
    </xf>
    <xf numFmtId="3" fontId="14" fillId="0" borderId="20" xfId="51" applyNumberFormat="1" applyFont="1" applyBorder="1" applyAlignment="1">
      <alignment horizontal="right" vertical="center" wrapText="1"/>
      <protection/>
    </xf>
    <xf numFmtId="0" fontId="14" fillId="0" borderId="21" xfId="51" applyFont="1" applyBorder="1" applyAlignment="1">
      <alignment horizontal="left" vertical="center" wrapText="1"/>
      <protection/>
    </xf>
    <xf numFmtId="3" fontId="14" fillId="0" borderId="22" xfId="51" applyNumberFormat="1" applyFont="1" applyBorder="1" applyAlignment="1">
      <alignment horizontal="right" vertical="center" wrapText="1"/>
      <protection/>
    </xf>
    <xf numFmtId="4" fontId="14" fillId="0" borderId="22" xfId="51" applyNumberFormat="1" applyFont="1" applyBorder="1" applyAlignment="1">
      <alignment horizontal="right" vertical="center" wrapText="1"/>
      <protection/>
    </xf>
    <xf numFmtId="3" fontId="14" fillId="0" borderId="23" xfId="51" applyNumberFormat="1" applyFont="1" applyBorder="1" applyAlignment="1">
      <alignment horizontal="right" vertical="center" wrapText="1"/>
      <protection/>
    </xf>
    <xf numFmtId="0" fontId="14" fillId="0" borderId="82" xfId="51" applyFont="1" applyFill="1" applyBorder="1" applyAlignment="1">
      <alignment horizontal="center"/>
      <protection/>
    </xf>
    <xf numFmtId="0" fontId="14" fillId="0" borderId="35" xfId="51" applyFont="1" applyFill="1" applyBorder="1" applyAlignment="1">
      <alignment horizontal="center"/>
      <protection/>
    </xf>
    <xf numFmtId="0" fontId="14" fillId="0" borderId="82" xfId="51" applyFont="1" applyFill="1" applyBorder="1">
      <alignment/>
      <protection/>
    </xf>
    <xf numFmtId="3" fontId="14" fillId="0" borderId="35" xfId="51" applyNumberFormat="1" applyFont="1" applyFill="1" applyBorder="1">
      <alignment/>
      <protection/>
    </xf>
    <xf numFmtId="4" fontId="14" fillId="0" borderId="0" xfId="0" applyNumberFormat="1" applyFont="1" applyBorder="1" applyAlignment="1">
      <alignment/>
    </xf>
    <xf numFmtId="4" fontId="13" fillId="0" borderId="68" xfId="0" applyNumberFormat="1" applyFont="1" applyFill="1" applyBorder="1" applyAlignment="1">
      <alignment horizontal="right" vertical="center"/>
    </xf>
    <xf numFmtId="0" fontId="13" fillId="38" borderId="46" xfId="0" applyFont="1" applyFill="1" applyBorder="1" applyAlignment="1">
      <alignment horizontal="center" vertical="center" wrapText="1"/>
    </xf>
    <xf numFmtId="0" fontId="13" fillId="38" borderId="32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180" fontId="14" fillId="0" borderId="18" xfId="0" applyNumberFormat="1" applyFont="1" applyBorder="1" applyAlignment="1">
      <alignment horizontal="right" vertical="center" wrapText="1"/>
    </xf>
    <xf numFmtId="180" fontId="14" fillId="0" borderId="13" xfId="0" applyNumberFormat="1" applyFont="1" applyBorder="1" applyAlignment="1">
      <alignment horizontal="right" vertical="center" wrapText="1"/>
    </xf>
    <xf numFmtId="2" fontId="14" fillId="0" borderId="52" xfId="0" applyNumberFormat="1" applyFont="1" applyBorder="1" applyAlignment="1">
      <alignment horizontal="right" vertical="center" wrapText="1"/>
    </xf>
    <xf numFmtId="2" fontId="14" fillId="0" borderId="17" xfId="0" applyNumberFormat="1" applyFont="1" applyBorder="1" applyAlignment="1">
      <alignment horizontal="right" vertical="center" wrapText="1"/>
    </xf>
    <xf numFmtId="2" fontId="14" fillId="0" borderId="35" xfId="0" applyNumberFormat="1" applyFont="1" applyBorder="1" applyAlignment="1">
      <alignment horizontal="righ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36" borderId="44" xfId="0" applyFont="1" applyFill="1" applyBorder="1" applyAlignment="1">
      <alignment horizontal="left" vertical="center" wrapText="1"/>
    </xf>
    <xf numFmtId="0" fontId="14" fillId="36" borderId="27" xfId="0" applyFont="1" applyFill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top" wrapText="1"/>
    </xf>
    <xf numFmtId="0" fontId="14" fillId="0" borderId="50" xfId="0" applyFont="1" applyBorder="1" applyAlignment="1">
      <alignment horizontal="left" vertical="top" wrapText="1"/>
    </xf>
    <xf numFmtId="180" fontId="14" fillId="0" borderId="12" xfId="0" applyNumberFormat="1" applyFont="1" applyBorder="1" applyAlignment="1">
      <alignment horizontal="right" vertical="center" wrapText="1"/>
    </xf>
    <xf numFmtId="180" fontId="14" fillId="0" borderId="10" xfId="0" applyNumberFormat="1" applyFont="1" applyBorder="1" applyAlignment="1">
      <alignment horizontal="right" vertical="center" wrapText="1"/>
    </xf>
    <xf numFmtId="2" fontId="14" fillId="0" borderId="49" xfId="0" applyNumberFormat="1" applyFont="1" applyBorder="1" applyAlignment="1">
      <alignment horizontal="right" vertical="center" wrapText="1"/>
    </xf>
    <xf numFmtId="2" fontId="14" fillId="0" borderId="5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180" fontId="14" fillId="0" borderId="13" xfId="0" applyNumberFormat="1" applyFont="1" applyFill="1" applyBorder="1" applyAlignment="1">
      <alignment horizontal="right" vertical="center" wrapText="1"/>
    </xf>
    <xf numFmtId="180" fontId="14" fillId="0" borderId="18" xfId="0" applyNumberFormat="1" applyFont="1" applyFill="1" applyBorder="1" applyAlignment="1">
      <alignment horizontal="right" vertical="center" wrapText="1"/>
    </xf>
    <xf numFmtId="4" fontId="14" fillId="0" borderId="17" xfId="0" applyNumberFormat="1" applyFont="1" applyFill="1" applyBorder="1" applyAlignment="1">
      <alignment horizontal="right" vertical="center" wrapText="1" shrinkToFit="1"/>
    </xf>
    <xf numFmtId="4" fontId="14" fillId="0" borderId="20" xfId="0" applyNumberFormat="1" applyFont="1" applyFill="1" applyBorder="1" applyAlignment="1">
      <alignment horizontal="right" vertical="center" wrapText="1" shrinkToFit="1"/>
    </xf>
    <xf numFmtId="0" fontId="14" fillId="0" borderId="50" xfId="0" applyFont="1" applyBorder="1" applyAlignment="1">
      <alignment horizontal="left" vertical="center" wrapText="1"/>
    </xf>
    <xf numFmtId="4" fontId="14" fillId="0" borderId="49" xfId="0" applyNumberFormat="1" applyFont="1" applyFill="1" applyBorder="1" applyAlignment="1">
      <alignment horizontal="right" vertical="center" wrapText="1" shrinkToFit="1"/>
    </xf>
    <xf numFmtId="0" fontId="22" fillId="0" borderId="0" xfId="0" applyFont="1" applyFill="1" applyAlignment="1">
      <alignment horizontal="center" shrinkToFit="1"/>
    </xf>
    <xf numFmtId="0" fontId="13" fillId="0" borderId="0" xfId="0" applyFont="1" applyFill="1" applyAlignment="1">
      <alignment horizontal="center" wrapText="1"/>
    </xf>
    <xf numFmtId="194" fontId="20" fillId="0" borderId="19" xfId="0" applyNumberFormat="1" applyFont="1" applyBorder="1" applyAlignment="1">
      <alignment horizontal="left" wrapText="1"/>
    </xf>
    <xf numFmtId="194" fontId="20" fillId="0" borderId="18" xfId="0" applyNumberFormat="1" applyFont="1" applyBorder="1" applyAlignment="1">
      <alignment horizontal="left" wrapText="1"/>
    </xf>
    <xf numFmtId="194" fontId="20" fillId="0" borderId="2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" fillId="37" borderId="47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59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5" fillId="34" borderId="83" xfId="0" applyFont="1" applyFill="1" applyBorder="1" applyAlignment="1">
      <alignment horizontal="center" vertical="center" wrapText="1"/>
    </xf>
    <xf numFmtId="0" fontId="0" fillId="34" borderId="80" xfId="0" applyFill="1" applyBorder="1" applyAlignment="1">
      <alignment/>
    </xf>
    <xf numFmtId="0" fontId="0" fillId="34" borderId="84" xfId="0" applyFill="1" applyBorder="1" applyAlignment="1">
      <alignment/>
    </xf>
    <xf numFmtId="4" fontId="15" fillId="34" borderId="85" xfId="0" applyNumberFormat="1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0" fontId="15" fillId="34" borderId="69" xfId="0" applyFont="1" applyFill="1" applyBorder="1" applyAlignment="1">
      <alignment horizontal="center" vertical="center" wrapText="1"/>
    </xf>
    <xf numFmtId="0" fontId="0" fillId="34" borderId="86" xfId="0" applyFill="1" applyBorder="1" applyAlignment="1">
      <alignment wrapText="1"/>
    </xf>
    <xf numFmtId="0" fontId="15" fillId="0" borderId="87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15" fillId="34" borderId="44" xfId="0" applyFont="1" applyFill="1" applyBorder="1" applyAlignment="1">
      <alignment horizontal="center" vertical="center" wrapText="1"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15" fillId="34" borderId="45" xfId="0" applyFont="1" applyFill="1" applyBorder="1" applyAlignment="1">
      <alignment horizontal="center" vertical="center" wrapText="1"/>
    </xf>
    <xf numFmtId="0" fontId="0" fillId="34" borderId="73" xfId="0" applyFill="1" applyBorder="1" applyAlignment="1">
      <alignment/>
    </xf>
    <xf numFmtId="0" fontId="0" fillId="34" borderId="88" xfId="0" applyFill="1" applyBorder="1" applyAlignment="1">
      <alignment/>
    </xf>
    <xf numFmtId="0" fontId="3" fillId="37" borderId="45" xfId="0" applyFont="1" applyFill="1" applyBorder="1" applyAlignment="1">
      <alignment horizontal="center" vertical="center" wrapText="1"/>
    </xf>
    <xf numFmtId="0" fontId="3" fillId="37" borderId="70" xfId="0" applyFont="1" applyFill="1" applyBorder="1" applyAlignment="1">
      <alignment horizontal="center" vertical="center" wrapText="1"/>
    </xf>
    <xf numFmtId="4" fontId="14" fillId="0" borderId="52" xfId="0" applyNumberFormat="1" applyFont="1" applyFill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13" fillId="0" borderId="45" xfId="0" applyFont="1" applyFill="1" applyBorder="1" applyAlignment="1">
      <alignment horizontal="center" vertical="center"/>
    </xf>
    <xf numFmtId="0" fontId="68" fillId="0" borderId="70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73" xfId="0" applyFont="1" applyBorder="1" applyAlignment="1">
      <alignment horizontal="center" vertical="center"/>
    </xf>
    <xf numFmtId="4" fontId="14" fillId="0" borderId="69" xfId="0" applyNumberFormat="1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4" fontId="14" fillId="0" borderId="45" xfId="0" applyNumberFormat="1" applyFont="1" applyBorder="1" applyAlignment="1">
      <alignment vertical="center"/>
    </xf>
    <xf numFmtId="0" fontId="68" fillId="0" borderId="70" xfId="0" applyFont="1" applyBorder="1" applyAlignment="1">
      <alignment vertical="center"/>
    </xf>
    <xf numFmtId="4" fontId="14" fillId="0" borderId="26" xfId="0" applyNumberFormat="1" applyFont="1" applyBorder="1" applyAlignment="1">
      <alignment vertical="center"/>
    </xf>
    <xf numFmtId="0" fontId="68" fillId="0" borderId="87" xfId="0" applyFont="1" applyBorder="1" applyAlignment="1">
      <alignment vertical="center"/>
    </xf>
    <xf numFmtId="4" fontId="13" fillId="0" borderId="45" xfId="0" applyNumberFormat="1" applyFont="1" applyFill="1" applyBorder="1" applyAlignment="1">
      <alignment horizontal="right" vertical="center"/>
    </xf>
    <xf numFmtId="0" fontId="68" fillId="0" borderId="70" xfId="0" applyFont="1" applyBorder="1" applyAlignment="1">
      <alignment horizontal="right" vertical="center"/>
    </xf>
    <xf numFmtId="4" fontId="13" fillId="0" borderId="89" xfId="0" applyNumberFormat="1" applyFont="1" applyFill="1" applyBorder="1" applyAlignment="1">
      <alignment horizontal="right" vertical="center"/>
    </xf>
    <xf numFmtId="0" fontId="68" fillId="0" borderId="56" xfId="0" applyFont="1" applyBorder="1" applyAlignment="1">
      <alignment horizontal="right" vertical="center"/>
    </xf>
    <xf numFmtId="4" fontId="14" fillId="0" borderId="77" xfId="0" applyNumberFormat="1" applyFont="1" applyBorder="1" applyAlignment="1">
      <alignment/>
    </xf>
    <xf numFmtId="0" fontId="68" fillId="0" borderId="55" xfId="0" applyFont="1" applyBorder="1" applyAlignment="1">
      <alignment/>
    </xf>
    <xf numFmtId="0" fontId="68" fillId="0" borderId="72" xfId="0" applyFont="1" applyBorder="1" applyAlignment="1">
      <alignment/>
    </xf>
    <xf numFmtId="4" fontId="14" fillId="0" borderId="69" xfId="0" applyNumberFormat="1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54" xfId="0" applyFont="1" applyBorder="1" applyAlignment="1">
      <alignment/>
    </xf>
    <xf numFmtId="4" fontId="14" fillId="0" borderId="52" xfId="0" applyNumberFormat="1" applyFont="1" applyBorder="1" applyAlignment="1">
      <alignment/>
    </xf>
    <xf numFmtId="0" fontId="68" fillId="0" borderId="49" xfId="0" applyFont="1" applyBorder="1" applyAlignment="1">
      <alignment/>
    </xf>
    <xf numFmtId="0" fontId="68" fillId="0" borderId="53" xfId="0" applyFont="1" applyBorder="1" applyAlignment="1">
      <alignment/>
    </xf>
    <xf numFmtId="0" fontId="14" fillId="0" borderId="69" xfId="0" applyFont="1" applyFill="1" applyBorder="1" applyAlignment="1">
      <alignment horizontal="right" vertical="center"/>
    </xf>
    <xf numFmtId="0" fontId="68" fillId="0" borderId="13" xfId="0" applyFont="1" applyBorder="1" applyAlignment="1">
      <alignment horizontal="right" vertical="center"/>
    </xf>
    <xf numFmtId="0" fontId="3" fillId="37" borderId="36" xfId="0" applyFont="1" applyFill="1" applyBorder="1" applyAlignment="1">
      <alignment horizontal="center" vertical="center" wrapText="1"/>
    </xf>
    <xf numFmtId="0" fontId="3" fillId="37" borderId="68" xfId="0" applyFont="1" applyFill="1" applyBorder="1" applyAlignment="1">
      <alignment horizontal="center" vertical="center" wrapText="1"/>
    </xf>
    <xf numFmtId="4" fontId="14" fillId="0" borderId="58" xfId="0" applyNumberFormat="1" applyFont="1" applyBorder="1" applyAlignment="1">
      <alignment vertical="center"/>
    </xf>
    <xf numFmtId="0" fontId="68" fillId="0" borderId="59" xfId="0" applyFont="1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4" fontId="2" fillId="0" borderId="69" xfId="0" applyNumberFormat="1" applyFont="1" applyFill="1" applyBorder="1" applyAlignment="1">
      <alignment horizontal="right" vertical="center"/>
    </xf>
    <xf numFmtId="4" fontId="2" fillId="0" borderId="52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justify" vertical="center" wrapText="1"/>
    </xf>
    <xf numFmtId="4" fontId="14" fillId="0" borderId="18" xfId="0" applyNumberFormat="1" applyFont="1" applyFill="1" applyBorder="1" applyAlignment="1">
      <alignment horizontal="justify" vertical="center" wrapText="1"/>
    </xf>
    <xf numFmtId="4" fontId="14" fillId="0" borderId="2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78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wrapText="1"/>
    </xf>
    <xf numFmtId="0" fontId="13" fillId="37" borderId="44" xfId="0" applyFont="1" applyFill="1" applyBorder="1" applyAlignment="1">
      <alignment horizontal="center" vertical="center" wrapText="1"/>
    </xf>
    <xf numFmtId="0" fontId="13" fillId="37" borderId="51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/>
    </xf>
    <xf numFmtId="0" fontId="13" fillId="37" borderId="70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87" xfId="0" applyFont="1" applyFill="1" applyBorder="1" applyAlignment="1">
      <alignment horizontal="center" vertical="center" wrapText="1"/>
    </xf>
    <xf numFmtId="0" fontId="13" fillId="37" borderId="36" xfId="0" applyFont="1" applyFill="1" applyBorder="1" applyAlignment="1">
      <alignment horizontal="center" vertical="center"/>
    </xf>
    <xf numFmtId="0" fontId="13" fillId="37" borderId="6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4" fillId="0" borderId="0" xfId="51" applyFont="1" applyFill="1" applyBorder="1" applyAlignment="1">
      <alignment horizontal="center"/>
      <protection/>
    </xf>
    <xf numFmtId="0" fontId="13" fillId="37" borderId="44" xfId="0" applyFont="1" applyFill="1" applyBorder="1" applyAlignment="1">
      <alignment horizontal="center"/>
    </xf>
    <xf numFmtId="0" fontId="13" fillId="37" borderId="27" xfId="0" applyFont="1" applyFill="1" applyBorder="1" applyAlignment="1">
      <alignment horizontal="center"/>
    </xf>
    <xf numFmtId="0" fontId="13" fillId="37" borderId="69" xfId="0" applyFont="1" applyFill="1" applyBorder="1" applyAlignment="1">
      <alignment horizontal="center" wrapText="1"/>
    </xf>
    <xf numFmtId="0" fontId="13" fillId="37" borderId="13" xfId="0" applyFont="1" applyFill="1" applyBorder="1" applyAlignment="1">
      <alignment horizontal="center" wrapText="1"/>
    </xf>
    <xf numFmtId="0" fontId="14" fillId="37" borderId="13" xfId="0" applyFont="1" applyFill="1" applyBorder="1" applyAlignment="1">
      <alignment horizontal="center" wrapText="1"/>
    </xf>
    <xf numFmtId="0" fontId="13" fillId="37" borderId="74" xfId="0" applyFont="1" applyFill="1" applyBorder="1" applyAlignment="1">
      <alignment horizontal="center" wrapText="1"/>
    </xf>
    <xf numFmtId="0" fontId="13" fillId="37" borderId="14" xfId="0" applyFont="1" applyFill="1" applyBorder="1" applyAlignment="1">
      <alignment horizontal="center" wrapText="1"/>
    </xf>
    <xf numFmtId="0" fontId="13" fillId="37" borderId="29" xfId="0" applyFont="1" applyFill="1" applyBorder="1" applyAlignment="1">
      <alignment horizontal="center" wrapText="1"/>
    </xf>
    <xf numFmtId="0" fontId="13" fillId="37" borderId="18" xfId="0" applyFont="1" applyFill="1" applyBorder="1" applyAlignment="1">
      <alignment horizontal="center" wrapText="1"/>
    </xf>
    <xf numFmtId="0" fontId="13" fillId="37" borderId="52" xfId="0" applyFont="1" applyFill="1" applyBorder="1" applyAlignment="1">
      <alignment horizontal="center" vertical="center" wrapText="1"/>
    </xf>
    <xf numFmtId="0" fontId="13" fillId="37" borderId="17" xfId="0" applyFont="1" applyFill="1" applyBorder="1" applyAlignment="1">
      <alignment horizontal="center" vertical="center" wrapText="1"/>
    </xf>
    <xf numFmtId="0" fontId="13" fillId="0" borderId="0" xfId="51" applyFont="1" applyFill="1" applyBorder="1" applyAlignment="1">
      <alignment horizontal="center"/>
      <protection/>
    </xf>
    <xf numFmtId="0" fontId="13" fillId="37" borderId="44" xfId="51" applyFont="1" applyFill="1" applyBorder="1" applyAlignment="1">
      <alignment horizontal="center"/>
      <protection/>
    </xf>
    <xf numFmtId="0" fontId="13" fillId="37" borderId="27" xfId="51" applyFont="1" applyFill="1" applyBorder="1" applyAlignment="1">
      <alignment horizontal="center"/>
      <protection/>
    </xf>
    <xf numFmtId="0" fontId="13" fillId="37" borderId="69" xfId="51" applyFont="1" applyFill="1" applyBorder="1" applyAlignment="1">
      <alignment horizontal="center" wrapText="1"/>
      <protection/>
    </xf>
    <xf numFmtId="0" fontId="13" fillId="37" borderId="13" xfId="51" applyFont="1" applyFill="1" applyBorder="1" applyAlignment="1">
      <alignment horizontal="center" wrapText="1"/>
      <protection/>
    </xf>
    <xf numFmtId="0" fontId="14" fillId="37" borderId="13" xfId="51" applyFont="1" applyFill="1" applyBorder="1" applyAlignment="1">
      <alignment horizontal="center" wrapText="1"/>
      <protection/>
    </xf>
    <xf numFmtId="0" fontId="13" fillId="37" borderId="74" xfId="51" applyFont="1" applyFill="1" applyBorder="1" applyAlignment="1">
      <alignment horizontal="center" wrapText="1"/>
      <protection/>
    </xf>
    <xf numFmtId="0" fontId="13" fillId="37" borderId="14" xfId="51" applyFont="1" applyFill="1" applyBorder="1" applyAlignment="1">
      <alignment horizontal="center" wrapText="1"/>
      <protection/>
    </xf>
    <xf numFmtId="0" fontId="13" fillId="37" borderId="29" xfId="51" applyFont="1" applyFill="1" applyBorder="1" applyAlignment="1">
      <alignment horizontal="center" wrapText="1"/>
      <protection/>
    </xf>
    <xf numFmtId="0" fontId="13" fillId="37" borderId="18" xfId="51" applyFont="1" applyFill="1" applyBorder="1" applyAlignment="1">
      <alignment horizontal="center" wrapText="1"/>
      <protection/>
    </xf>
    <xf numFmtId="0" fontId="13" fillId="37" borderId="52" xfId="51" applyFont="1" applyFill="1" applyBorder="1" applyAlignment="1">
      <alignment horizontal="center" wrapText="1"/>
      <protection/>
    </xf>
    <xf numFmtId="0" fontId="13" fillId="37" borderId="17" xfId="51" applyFont="1" applyFill="1" applyBorder="1" applyAlignment="1">
      <alignment horizontal="center" wrapText="1"/>
      <protection/>
    </xf>
    <xf numFmtId="0" fontId="13" fillId="0" borderId="0" xfId="51" applyFont="1" applyAlignment="1">
      <alignment horizontal="center" vertical="center"/>
      <protection/>
    </xf>
    <xf numFmtId="0" fontId="14" fillId="0" borderId="0" xfId="51" applyFont="1" applyAlignment="1">
      <alignment horizontal="center" vertical="center"/>
      <protection/>
    </xf>
    <xf numFmtId="0" fontId="34" fillId="0" borderId="0" xfId="0" applyFont="1" applyAlignment="1">
      <alignment horizontal="right"/>
    </xf>
  </cellXfs>
  <cellStyles count="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Čiarka 2" xfId="37"/>
    <cellStyle name="Dobr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azov" xfId="47"/>
    <cellStyle name="Neutrálna" xfId="48"/>
    <cellStyle name="Normal_Exekútori" xfId="49"/>
    <cellStyle name="Normálna 2" xfId="50"/>
    <cellStyle name="Normálna 9" xfId="51"/>
    <cellStyle name="normálne_def  - 150 tis  vys  a 10 vs  až v r  2009  NR 2009 - 2012 - n  od 1 1 2009 makrá z 12 9 08 vzorce" xfId="52"/>
    <cellStyle name="normálne_NR 2011 až 2013,  20.9. (na údaje MF SR, SF 2,5)" xfId="53"/>
    <cellStyle name="normálne_Prílohy č. 1a ... (tvorba fondov 2007)" xfId="54"/>
    <cellStyle name="normálne_Vzor tabuliek pre pohľadávky" xfId="55"/>
    <cellStyle name="normální_laroux" xfId="56"/>
    <cellStyle name="Percent" xfId="57"/>
    <cellStyle name="Popis" xfId="58"/>
    <cellStyle name="Followed Hyperlink" xfId="59"/>
    <cellStyle name="Poznámka" xfId="60"/>
    <cellStyle name="Prepojená bunka" xfId="61"/>
    <cellStyle name="ProductNo." xfId="62"/>
    <cellStyle name="Spolu" xfId="63"/>
    <cellStyle name="Text upozornenia" xfId="64"/>
    <cellStyle name="Titul" xfId="65"/>
    <cellStyle name="Upozornenie" xfId="66"/>
    <cellStyle name="Vstup" xfId="67"/>
    <cellStyle name="Výpočet" xfId="68"/>
    <cellStyle name="Výstup" xfId="69"/>
    <cellStyle name="Vysvetľujúci text" xfId="70"/>
    <cellStyle name="Zlá" xfId="71"/>
    <cellStyle name="Zvýraznenie1" xfId="72"/>
    <cellStyle name="Zvýraznenie2" xfId="73"/>
    <cellStyle name="Zvýraznenie3" xfId="74"/>
    <cellStyle name="Zvýraznenie4" xfId="75"/>
    <cellStyle name="Zvýraznenie5" xfId="76"/>
    <cellStyle name="Zvýraznenie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152400</xdr:rowOff>
    </xdr:from>
    <xdr:to>
      <xdr:col>12</xdr:col>
      <xdr:colOff>381000</xdr:colOff>
      <xdr:row>32</xdr:row>
      <xdr:rowOff>85725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rcRect l="3369"/>
        <a:stretch>
          <a:fillRect/>
        </a:stretch>
      </xdr:blipFill>
      <xdr:spPr>
        <a:xfrm>
          <a:off x="47625" y="152400"/>
          <a:ext cx="7648575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="90" zoomScaleNormal="90" zoomScalePageLayoutView="0" workbookViewId="0" topLeftCell="A1">
      <selection activeCell="K35" sqref="K35"/>
    </sheetView>
  </sheetViews>
  <sheetFormatPr defaultColWidth="9.140625" defaultRowHeight="18.75" customHeight="1"/>
  <cols>
    <col min="1" max="1" width="48.28125" style="0" customWidth="1"/>
    <col min="2" max="2" width="21.57421875" style="0" bestFit="1" customWidth="1"/>
    <col min="3" max="3" width="8.7109375" style="0" bestFit="1" customWidth="1"/>
    <col min="4" max="4" width="21.57421875" style="0" bestFit="1" customWidth="1"/>
    <col min="5" max="5" width="8.7109375" style="0" bestFit="1" customWidth="1"/>
    <col min="6" max="6" width="21.57421875" style="0" bestFit="1" customWidth="1"/>
    <col min="7" max="7" width="8.7109375" style="0" bestFit="1" customWidth="1"/>
    <col min="8" max="8" width="52.00390625" style="0" bestFit="1" customWidth="1"/>
    <col min="9" max="9" width="20.57421875" style="0" bestFit="1" customWidth="1"/>
    <col min="10" max="10" width="8.7109375" style="0" bestFit="1" customWidth="1"/>
    <col min="11" max="11" width="20.57421875" style="0" bestFit="1" customWidth="1"/>
    <col min="12" max="12" width="8.7109375" style="0" bestFit="1" customWidth="1"/>
    <col min="13" max="13" width="20.57421875" style="0" bestFit="1" customWidth="1"/>
    <col min="14" max="14" width="8.7109375" style="0" bestFit="1" customWidth="1"/>
  </cols>
  <sheetData>
    <row r="1" spans="1:14" ht="18.75" customHeight="1">
      <c r="A1" s="45"/>
      <c r="B1" s="45"/>
      <c r="C1" s="45"/>
      <c r="D1" s="45"/>
      <c r="E1" s="45"/>
      <c r="F1" s="45"/>
      <c r="G1" s="45"/>
      <c r="H1" s="45"/>
      <c r="I1" s="484"/>
      <c r="J1" s="484"/>
      <c r="K1" s="484"/>
      <c r="L1" s="484"/>
      <c r="M1" s="484" t="s">
        <v>100</v>
      </c>
      <c r="N1" s="484"/>
    </row>
    <row r="2" spans="1:14" ht="18.75" customHeight="1">
      <c r="A2" s="491" t="s">
        <v>101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</row>
    <row r="3" spans="1:14" ht="18.75" customHeight="1">
      <c r="A3" s="491" t="s">
        <v>308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</row>
    <row r="4" spans="1:14" ht="18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8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83"/>
      <c r="K5" s="45"/>
      <c r="L5" s="83" t="s">
        <v>127</v>
      </c>
      <c r="M5" s="45"/>
      <c r="N5" s="83" t="s">
        <v>127</v>
      </c>
    </row>
    <row r="6" spans="1:14" s="40" customFormat="1" ht="15.75" customHeight="1">
      <c r="A6" s="462" t="s">
        <v>102</v>
      </c>
      <c r="B6" s="466" t="s">
        <v>302</v>
      </c>
      <c r="C6" s="467"/>
      <c r="D6" s="466" t="s">
        <v>305</v>
      </c>
      <c r="E6" s="467"/>
      <c r="F6" s="466" t="s">
        <v>322</v>
      </c>
      <c r="G6" s="467"/>
      <c r="H6" s="464" t="s">
        <v>103</v>
      </c>
      <c r="I6" s="466" t="s">
        <v>302</v>
      </c>
      <c r="J6" s="467"/>
      <c r="K6" s="466" t="s">
        <v>305</v>
      </c>
      <c r="L6" s="467"/>
      <c r="M6" s="466" t="s">
        <v>322</v>
      </c>
      <c r="N6" s="467"/>
    </row>
    <row r="7" spans="1:14" s="40" customFormat="1" ht="16.5" thickBot="1">
      <c r="A7" s="463"/>
      <c r="B7" s="233" t="s">
        <v>127</v>
      </c>
      <c r="C7" s="232" t="s">
        <v>104</v>
      </c>
      <c r="D7" s="233" t="s">
        <v>127</v>
      </c>
      <c r="E7" s="232" t="s">
        <v>104</v>
      </c>
      <c r="F7" s="233" t="s">
        <v>127</v>
      </c>
      <c r="G7" s="232" t="s">
        <v>104</v>
      </c>
      <c r="H7" s="465"/>
      <c r="I7" s="233" t="s">
        <v>127</v>
      </c>
      <c r="J7" s="232" t="s">
        <v>104</v>
      </c>
      <c r="K7" s="233" t="s">
        <v>127</v>
      </c>
      <c r="L7" s="232" t="s">
        <v>104</v>
      </c>
      <c r="M7" s="233" t="s">
        <v>127</v>
      </c>
      <c r="N7" s="232" t="s">
        <v>104</v>
      </c>
    </row>
    <row r="8" spans="1:14" s="39" customFormat="1" ht="15" customHeight="1">
      <c r="A8" s="473" t="s">
        <v>105</v>
      </c>
      <c r="B8" s="469">
        <v>1900794.54</v>
      </c>
      <c r="C8" s="470">
        <v>0.21</v>
      </c>
      <c r="D8" s="469">
        <v>1397999.7</v>
      </c>
      <c r="E8" s="470">
        <v>0.16</v>
      </c>
      <c r="F8" s="469">
        <v>1233379.91</v>
      </c>
      <c r="G8" s="470">
        <v>0.11</v>
      </c>
      <c r="H8" s="475" t="s">
        <v>247</v>
      </c>
      <c r="I8" s="485">
        <v>90421301.8</v>
      </c>
      <c r="J8" s="487">
        <v>9.91</v>
      </c>
      <c r="K8" s="485">
        <v>90523963.6</v>
      </c>
      <c r="L8" s="487">
        <v>10.12</v>
      </c>
      <c r="M8" s="485">
        <v>86936680.17</v>
      </c>
      <c r="N8" s="487">
        <v>7.87</v>
      </c>
    </row>
    <row r="9" spans="1:14" s="39" customFormat="1" ht="15">
      <c r="A9" s="474"/>
      <c r="B9" s="468"/>
      <c r="C9" s="471"/>
      <c r="D9" s="468"/>
      <c r="E9" s="471"/>
      <c r="F9" s="468"/>
      <c r="G9" s="471"/>
      <c r="H9" s="476"/>
      <c r="I9" s="486"/>
      <c r="J9" s="488"/>
      <c r="K9" s="486"/>
      <c r="L9" s="488"/>
      <c r="M9" s="486"/>
      <c r="N9" s="488"/>
    </row>
    <row r="10" spans="1:14" s="39" customFormat="1" ht="15">
      <c r="A10" s="88" t="s">
        <v>106</v>
      </c>
      <c r="B10" s="85">
        <v>84276427.6</v>
      </c>
      <c r="C10" s="89">
        <v>9.24</v>
      </c>
      <c r="D10" s="85">
        <v>83278040.55</v>
      </c>
      <c r="E10" s="89">
        <v>9.31</v>
      </c>
      <c r="F10" s="85">
        <v>81288318.25</v>
      </c>
      <c r="G10" s="89">
        <v>7.36</v>
      </c>
      <c r="H10" s="90" t="s">
        <v>13</v>
      </c>
      <c r="I10" s="87">
        <v>34337504.95</v>
      </c>
      <c r="J10" s="86">
        <v>3.76</v>
      </c>
      <c r="K10" s="87">
        <v>35966221.29</v>
      </c>
      <c r="L10" s="86">
        <v>4.02</v>
      </c>
      <c r="M10" s="87">
        <v>36420629.56</v>
      </c>
      <c r="N10" s="86">
        <v>3.3</v>
      </c>
    </row>
    <row r="11" spans="1:14" s="39" customFormat="1" ht="15" customHeight="1">
      <c r="A11" s="477" t="s">
        <v>248</v>
      </c>
      <c r="B11" s="468">
        <v>2427104.85</v>
      </c>
      <c r="C11" s="472">
        <v>0.26</v>
      </c>
      <c r="D11" s="468">
        <v>3906398.76</v>
      </c>
      <c r="E11" s="472">
        <v>0.43</v>
      </c>
      <c r="F11" s="468">
        <v>2122079.39</v>
      </c>
      <c r="G11" s="472">
        <v>0.19</v>
      </c>
      <c r="H11" s="90" t="s">
        <v>14</v>
      </c>
      <c r="I11" s="87">
        <v>264929966.66</v>
      </c>
      <c r="J11" s="86">
        <v>29.04</v>
      </c>
      <c r="K11" s="87">
        <v>217886486.02</v>
      </c>
      <c r="L11" s="86">
        <v>24.36</v>
      </c>
      <c r="M11" s="87">
        <v>369688979.61</v>
      </c>
      <c r="N11" s="86">
        <v>33.47</v>
      </c>
    </row>
    <row r="12" spans="1:14" s="39" customFormat="1" ht="15">
      <c r="A12" s="474"/>
      <c r="B12" s="468"/>
      <c r="C12" s="471"/>
      <c r="D12" s="468"/>
      <c r="E12" s="471"/>
      <c r="F12" s="468"/>
      <c r="G12" s="471"/>
      <c r="H12" s="90" t="s">
        <v>90</v>
      </c>
      <c r="I12" s="87">
        <v>69972686.82</v>
      </c>
      <c r="J12" s="86">
        <v>7.67</v>
      </c>
      <c r="K12" s="87">
        <v>105423040.48</v>
      </c>
      <c r="L12" s="86">
        <v>11.79</v>
      </c>
      <c r="M12" s="87">
        <v>167754119.37</v>
      </c>
      <c r="N12" s="86">
        <v>15.19</v>
      </c>
    </row>
    <row r="13" spans="1:14" s="39" customFormat="1" ht="15" customHeight="1">
      <c r="A13" s="478" t="s">
        <v>243</v>
      </c>
      <c r="B13" s="480">
        <v>0</v>
      </c>
      <c r="C13" s="472">
        <v>0</v>
      </c>
      <c r="D13" s="480">
        <v>0</v>
      </c>
      <c r="E13" s="472">
        <v>0</v>
      </c>
      <c r="F13" s="480">
        <v>0</v>
      </c>
      <c r="G13" s="472">
        <v>0</v>
      </c>
      <c r="H13" s="90" t="s">
        <v>17</v>
      </c>
      <c r="I13" s="87">
        <v>5127188.43</v>
      </c>
      <c r="J13" s="86">
        <v>0.56</v>
      </c>
      <c r="K13" s="87">
        <v>5521809.96</v>
      </c>
      <c r="L13" s="86">
        <v>0.62</v>
      </c>
      <c r="M13" s="87">
        <v>6516610.27</v>
      </c>
      <c r="N13" s="86">
        <v>0.59</v>
      </c>
    </row>
    <row r="14" spans="1:14" s="39" customFormat="1" ht="15">
      <c r="A14" s="479"/>
      <c r="B14" s="481"/>
      <c r="C14" s="482"/>
      <c r="D14" s="481"/>
      <c r="E14" s="482"/>
      <c r="F14" s="481"/>
      <c r="G14" s="482"/>
      <c r="H14" s="92" t="s">
        <v>18</v>
      </c>
      <c r="I14" s="87">
        <v>33132200.6</v>
      </c>
      <c r="J14" s="86">
        <v>3.63</v>
      </c>
      <c r="K14" s="87">
        <v>35528181.08</v>
      </c>
      <c r="L14" s="86">
        <v>3.97</v>
      </c>
      <c r="M14" s="87">
        <v>36068864.34</v>
      </c>
      <c r="N14" s="86">
        <v>3.27</v>
      </c>
    </row>
    <row r="15" spans="1:14" s="39" customFormat="1" ht="15">
      <c r="A15" s="479"/>
      <c r="B15" s="481"/>
      <c r="C15" s="482"/>
      <c r="D15" s="481"/>
      <c r="E15" s="482"/>
      <c r="F15" s="481"/>
      <c r="G15" s="482"/>
      <c r="H15" s="92" t="s">
        <v>16</v>
      </c>
      <c r="I15" s="87">
        <v>17862423.89</v>
      </c>
      <c r="J15" s="86">
        <v>1.96</v>
      </c>
      <c r="K15" s="87">
        <v>18198569.47</v>
      </c>
      <c r="L15" s="86">
        <v>2.03</v>
      </c>
      <c r="M15" s="87">
        <v>19657380.42</v>
      </c>
      <c r="N15" s="86">
        <v>1.78</v>
      </c>
    </row>
    <row r="16" spans="1:14" s="39" customFormat="1" ht="30">
      <c r="A16" s="479"/>
      <c r="B16" s="481"/>
      <c r="C16" s="482"/>
      <c r="D16" s="481"/>
      <c r="E16" s="482"/>
      <c r="F16" s="481"/>
      <c r="G16" s="482"/>
      <c r="H16" s="92" t="s">
        <v>303</v>
      </c>
      <c r="I16" s="87">
        <v>123.6</v>
      </c>
      <c r="J16" s="86">
        <v>0</v>
      </c>
      <c r="K16" s="87">
        <v>0</v>
      </c>
      <c r="L16" s="86">
        <v>0</v>
      </c>
      <c r="M16" s="87">
        <v>0</v>
      </c>
      <c r="N16" s="86">
        <v>0</v>
      </c>
    </row>
    <row r="17" spans="1:14" s="39" customFormat="1" ht="15">
      <c r="A17" s="479"/>
      <c r="B17" s="481"/>
      <c r="C17" s="482"/>
      <c r="D17" s="481"/>
      <c r="E17" s="482"/>
      <c r="F17" s="481"/>
      <c r="G17" s="482"/>
      <c r="H17" s="90" t="s">
        <v>19</v>
      </c>
      <c r="I17" s="87">
        <v>10389902.83</v>
      </c>
      <c r="J17" s="86">
        <v>1.14</v>
      </c>
      <c r="K17" s="87">
        <v>7080303.96</v>
      </c>
      <c r="L17" s="86">
        <v>0.79</v>
      </c>
      <c r="M17" s="87">
        <v>12408188.48</v>
      </c>
      <c r="N17" s="86">
        <v>1.12</v>
      </c>
    </row>
    <row r="18" spans="1:14" s="39" customFormat="1" ht="15">
      <c r="A18" s="479"/>
      <c r="B18" s="481"/>
      <c r="C18" s="482"/>
      <c r="D18" s="481"/>
      <c r="E18" s="482"/>
      <c r="F18" s="481"/>
      <c r="G18" s="482"/>
      <c r="H18" s="90" t="s">
        <v>23</v>
      </c>
      <c r="I18" s="87">
        <v>73145035.43</v>
      </c>
      <c r="J18" s="86">
        <v>8.02</v>
      </c>
      <c r="K18" s="87">
        <v>21459860.47</v>
      </c>
      <c r="L18" s="86">
        <v>2.4</v>
      </c>
      <c r="M18" s="87">
        <v>38200694.04</v>
      </c>
      <c r="N18" s="86">
        <v>3.46</v>
      </c>
    </row>
    <row r="19" spans="1:14" s="39" customFormat="1" ht="15">
      <c r="A19" s="479"/>
      <c r="B19" s="481"/>
      <c r="C19" s="482"/>
      <c r="D19" s="481"/>
      <c r="E19" s="482"/>
      <c r="F19" s="481"/>
      <c r="G19" s="482"/>
      <c r="H19" s="90" t="s">
        <v>107</v>
      </c>
      <c r="I19" s="87">
        <v>262236915.89</v>
      </c>
      <c r="J19" s="86">
        <v>28.74</v>
      </c>
      <c r="K19" s="87">
        <v>307517879.35</v>
      </c>
      <c r="L19" s="86">
        <v>34.38</v>
      </c>
      <c r="M19" s="87">
        <v>288410284.11</v>
      </c>
      <c r="N19" s="86">
        <v>26.11</v>
      </c>
    </row>
    <row r="20" spans="1:14" s="38" customFormat="1" ht="16.5" thickBot="1">
      <c r="A20" s="479"/>
      <c r="B20" s="481"/>
      <c r="C20" s="483"/>
      <c r="D20" s="481"/>
      <c r="E20" s="483"/>
      <c r="F20" s="481"/>
      <c r="G20" s="483"/>
      <c r="H20" s="93" t="s">
        <v>108</v>
      </c>
      <c r="I20" s="95">
        <v>-25647.4</v>
      </c>
      <c r="J20" s="94"/>
      <c r="K20" s="95">
        <v>-182.1</v>
      </c>
      <c r="L20" s="94"/>
      <c r="M20" s="95">
        <v>-11934.93</v>
      </c>
      <c r="N20" s="94"/>
    </row>
    <row r="21" spans="1:14" s="38" customFormat="1" ht="16.5" thickBot="1">
      <c r="A21" s="96" t="s">
        <v>109</v>
      </c>
      <c r="B21" s="235">
        <v>88604326.99</v>
      </c>
      <c r="C21" s="234">
        <v>9.71</v>
      </c>
      <c r="D21" s="235">
        <v>88582439.01</v>
      </c>
      <c r="E21" s="234">
        <v>9.9</v>
      </c>
      <c r="F21" s="235">
        <v>84643777.55</v>
      </c>
      <c r="G21" s="234">
        <v>7.66</v>
      </c>
      <c r="H21" s="236" t="s">
        <v>110</v>
      </c>
      <c r="I21" s="235">
        <v>861529603.5</v>
      </c>
      <c r="J21" s="237">
        <v>94.43</v>
      </c>
      <c r="K21" s="235">
        <v>845106733.58</v>
      </c>
      <c r="L21" s="237">
        <v>94.48</v>
      </c>
      <c r="M21" s="235">
        <v>1062050495.44</v>
      </c>
      <c r="N21" s="237">
        <v>96.15</v>
      </c>
    </row>
    <row r="22" spans="1:14" s="39" customFormat="1" ht="15" customHeight="1">
      <c r="A22" s="97" t="s">
        <v>111</v>
      </c>
      <c r="B22" s="84">
        <v>788500.51</v>
      </c>
      <c r="C22" s="98">
        <v>0.08</v>
      </c>
      <c r="D22" s="84">
        <v>852712.22</v>
      </c>
      <c r="E22" s="98">
        <v>0.1</v>
      </c>
      <c r="F22" s="84">
        <v>765484.32</v>
      </c>
      <c r="G22" s="98">
        <v>0.07</v>
      </c>
      <c r="H22" s="99" t="s">
        <v>245</v>
      </c>
      <c r="I22" s="101">
        <v>47506525.62</v>
      </c>
      <c r="J22" s="100">
        <v>5.21</v>
      </c>
      <c r="K22" s="101">
        <v>45424578.89</v>
      </c>
      <c r="L22" s="100">
        <v>5.08</v>
      </c>
      <c r="M22" s="101">
        <v>38351955.78</v>
      </c>
      <c r="N22" s="100">
        <v>3.47</v>
      </c>
    </row>
    <row r="23" spans="1:14" s="39" customFormat="1" ht="15" customHeight="1">
      <c r="A23" s="88" t="s">
        <v>112</v>
      </c>
      <c r="B23" s="85">
        <v>667671595.85</v>
      </c>
      <c r="C23" s="89">
        <v>73.18</v>
      </c>
      <c r="D23" s="85">
        <v>726988899.78</v>
      </c>
      <c r="E23" s="89">
        <v>81.27</v>
      </c>
      <c r="F23" s="85">
        <v>704293322.85</v>
      </c>
      <c r="G23" s="89">
        <v>63.76</v>
      </c>
      <c r="H23" s="477" t="s">
        <v>246</v>
      </c>
      <c r="I23" s="485">
        <v>3006447.09</v>
      </c>
      <c r="J23" s="490">
        <v>0.33</v>
      </c>
      <c r="K23" s="485">
        <v>3600520.87</v>
      </c>
      <c r="L23" s="490">
        <v>0.4</v>
      </c>
      <c r="M23" s="485">
        <v>3804741.79</v>
      </c>
      <c r="N23" s="490">
        <v>7.87</v>
      </c>
    </row>
    <row r="24" spans="1:14" s="39" customFormat="1" ht="15">
      <c r="A24" s="88" t="s">
        <v>273</v>
      </c>
      <c r="B24" s="85">
        <v>-389089933.77</v>
      </c>
      <c r="C24" s="89">
        <v>-42.64</v>
      </c>
      <c r="D24" s="85">
        <v>-404403645.71</v>
      </c>
      <c r="E24" s="89">
        <v>-45.21</v>
      </c>
      <c r="F24" s="85">
        <v>-413407155.05</v>
      </c>
      <c r="G24" s="89">
        <v>-37.43</v>
      </c>
      <c r="H24" s="489"/>
      <c r="I24" s="486"/>
      <c r="J24" s="490"/>
      <c r="K24" s="486"/>
      <c r="L24" s="490"/>
      <c r="M24" s="486"/>
      <c r="N24" s="490"/>
    </row>
    <row r="25" spans="1:14" s="39" customFormat="1" ht="15">
      <c r="A25" s="88" t="s">
        <v>113</v>
      </c>
      <c r="B25" s="85">
        <v>544018755.72</v>
      </c>
      <c r="C25" s="89">
        <v>59.63</v>
      </c>
      <c r="D25" s="85">
        <v>482111555.35</v>
      </c>
      <c r="E25" s="89">
        <v>53.9</v>
      </c>
      <c r="F25" s="85">
        <v>727730583.66</v>
      </c>
      <c r="G25" s="89">
        <v>65.88</v>
      </c>
      <c r="H25" s="474"/>
      <c r="I25" s="486"/>
      <c r="J25" s="487"/>
      <c r="K25" s="486"/>
      <c r="L25" s="487"/>
      <c r="M25" s="486"/>
      <c r="N25" s="487"/>
    </row>
    <row r="26" spans="1:14" s="38" customFormat="1" ht="16.5" thickBot="1">
      <c r="A26" s="102" t="s">
        <v>114</v>
      </c>
      <c r="B26" s="91">
        <v>388990.83</v>
      </c>
      <c r="C26" s="103">
        <v>0.04</v>
      </c>
      <c r="D26" s="91">
        <v>356774.65</v>
      </c>
      <c r="E26" s="103">
        <v>0.04</v>
      </c>
      <c r="F26" s="91">
        <v>577233.28</v>
      </c>
      <c r="G26" s="103">
        <v>0.05</v>
      </c>
      <c r="H26" s="93" t="s">
        <v>24</v>
      </c>
      <c r="I26" s="95">
        <v>339659.92</v>
      </c>
      <c r="J26" s="94">
        <v>0.03</v>
      </c>
      <c r="K26" s="95">
        <v>356901.96</v>
      </c>
      <c r="L26" s="94">
        <v>0.04</v>
      </c>
      <c r="M26" s="95">
        <v>396053.6</v>
      </c>
      <c r="N26" s="94">
        <v>0.04</v>
      </c>
    </row>
    <row r="27" spans="1:14" s="38" customFormat="1" ht="16.5" thickBot="1">
      <c r="A27" s="96" t="s">
        <v>115</v>
      </c>
      <c r="B27" s="235">
        <v>823777909.14</v>
      </c>
      <c r="C27" s="234">
        <v>90.29</v>
      </c>
      <c r="D27" s="235">
        <v>805906296.29</v>
      </c>
      <c r="E27" s="234">
        <v>90.1</v>
      </c>
      <c r="F27" s="235">
        <v>1019959469.06</v>
      </c>
      <c r="G27" s="234">
        <v>92.34</v>
      </c>
      <c r="H27" s="236" t="s">
        <v>116</v>
      </c>
      <c r="I27" s="235">
        <v>50852632.63</v>
      </c>
      <c r="J27" s="238">
        <v>5.57</v>
      </c>
      <c r="K27" s="235">
        <v>49382001.72</v>
      </c>
      <c r="L27" s="238">
        <v>5.52</v>
      </c>
      <c r="M27" s="235">
        <v>42552751.17</v>
      </c>
      <c r="N27" s="238">
        <v>3.85</v>
      </c>
    </row>
    <row r="28" spans="1:14" s="6" customFormat="1" ht="16.5" thickBot="1">
      <c r="A28" s="104" t="s">
        <v>117</v>
      </c>
      <c r="B28" s="106">
        <v>912382236.13</v>
      </c>
      <c r="C28" s="105" t="s">
        <v>274</v>
      </c>
      <c r="D28" s="106">
        <v>894488735.3</v>
      </c>
      <c r="E28" s="242">
        <v>1</v>
      </c>
      <c r="F28" s="106">
        <v>1104603246.61</v>
      </c>
      <c r="G28" s="242">
        <v>1</v>
      </c>
      <c r="H28" s="107" t="s">
        <v>118</v>
      </c>
      <c r="I28" s="109">
        <v>912382236.13</v>
      </c>
      <c r="J28" s="108" t="s">
        <v>274</v>
      </c>
      <c r="K28" s="109">
        <v>894488735.3</v>
      </c>
      <c r="L28" s="108" t="s">
        <v>274</v>
      </c>
      <c r="M28" s="109">
        <v>1104603246.61</v>
      </c>
      <c r="N28" s="108" t="s">
        <v>274</v>
      </c>
    </row>
    <row r="29" spans="1:14" ht="15" customHeight="1">
      <c r="A29" s="5"/>
      <c r="B29" s="5"/>
      <c r="C29" s="5"/>
      <c r="D29" s="5"/>
      <c r="E29" s="5"/>
      <c r="F29" s="5"/>
      <c r="G29" s="5"/>
      <c r="H29" s="110"/>
      <c r="I29" s="111"/>
      <c r="J29" s="112"/>
      <c r="K29" s="111"/>
      <c r="L29" s="112"/>
      <c r="M29" s="111"/>
      <c r="N29" s="112"/>
    </row>
    <row r="30" spans="1:7" ht="15" customHeight="1">
      <c r="A30" s="7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4" ht="18.75" customHeight="1">
      <c r="F34" s="243"/>
    </row>
  </sheetData>
  <sheetProtection/>
  <mergeCells count="48">
    <mergeCell ref="A2:N2"/>
    <mergeCell ref="A3:N3"/>
    <mergeCell ref="I23:I25"/>
    <mergeCell ref="K23:K25"/>
    <mergeCell ref="K1:L1"/>
    <mergeCell ref="K6:L6"/>
    <mergeCell ref="K8:K9"/>
    <mergeCell ref="L8:L9"/>
    <mergeCell ref="L23:L25"/>
    <mergeCell ref="E13:E20"/>
    <mergeCell ref="J8:J9"/>
    <mergeCell ref="D6:E6"/>
    <mergeCell ref="F6:G6"/>
    <mergeCell ref="G11:G12"/>
    <mergeCell ref="F13:F20"/>
    <mergeCell ref="G13:G20"/>
    <mergeCell ref="F11:F12"/>
    <mergeCell ref="I6:J6"/>
    <mergeCell ref="M1:N1"/>
    <mergeCell ref="M6:N6"/>
    <mergeCell ref="M8:M9"/>
    <mergeCell ref="N8:N9"/>
    <mergeCell ref="H23:H25"/>
    <mergeCell ref="J23:J25"/>
    <mergeCell ref="I8:I9"/>
    <mergeCell ref="I1:J1"/>
    <mergeCell ref="M23:M25"/>
    <mergeCell ref="N23:N25"/>
    <mergeCell ref="A8:A9"/>
    <mergeCell ref="H8:H9"/>
    <mergeCell ref="A11:A12"/>
    <mergeCell ref="A13:A20"/>
    <mergeCell ref="C11:C12"/>
    <mergeCell ref="D8:D9"/>
    <mergeCell ref="E8:E9"/>
    <mergeCell ref="B13:B20"/>
    <mergeCell ref="C13:C20"/>
    <mergeCell ref="D13:D20"/>
    <mergeCell ref="A6:A7"/>
    <mergeCell ref="H6:H7"/>
    <mergeCell ref="B6:C6"/>
    <mergeCell ref="B11:B12"/>
    <mergeCell ref="B8:B9"/>
    <mergeCell ref="C8:C9"/>
    <mergeCell ref="D11:D12"/>
    <mergeCell ref="E11:E12"/>
    <mergeCell ref="F8:F9"/>
    <mergeCell ref="G8:G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zoomScalePageLayoutView="0" workbookViewId="0" topLeftCell="A85">
      <selection activeCell="I16" sqref="I16"/>
    </sheetView>
  </sheetViews>
  <sheetFormatPr defaultColWidth="8.00390625" defaultRowHeight="12.75"/>
  <cols>
    <col min="1" max="1" width="67.28125" style="14" customWidth="1"/>
    <col min="2" max="2" width="25.140625" style="12" bestFit="1" customWidth="1"/>
    <col min="3" max="3" width="26.140625" style="12" customWidth="1"/>
    <col min="4" max="4" width="24.57421875" style="12" bestFit="1" customWidth="1"/>
    <col min="5" max="5" width="15.28125" style="12" bestFit="1" customWidth="1"/>
    <col min="6" max="6" width="16.00390625" style="12" bestFit="1" customWidth="1"/>
    <col min="7" max="16384" width="8.00390625" style="12" customWidth="1"/>
  </cols>
  <sheetData>
    <row r="1" spans="1:6" ht="15">
      <c r="A1" s="12"/>
      <c r="C1" s="13"/>
      <c r="F1" s="12" t="s">
        <v>339</v>
      </c>
    </row>
    <row r="2" spans="1:3" ht="15">
      <c r="A2" s="12"/>
      <c r="C2" s="13"/>
    </row>
    <row r="3" spans="1:6" ht="15.75">
      <c r="A3" s="569" t="s">
        <v>340</v>
      </c>
      <c r="B3" s="569"/>
      <c r="C3" s="569"/>
      <c r="D3" s="569"/>
      <c r="E3" s="569"/>
      <c r="F3" s="569"/>
    </row>
    <row r="4" spans="1:6" ht="15">
      <c r="A4" s="587" t="s">
        <v>264</v>
      </c>
      <c r="B4" s="587"/>
      <c r="C4" s="587"/>
      <c r="D4" s="587"/>
      <c r="E4" s="587"/>
      <c r="F4" s="587"/>
    </row>
    <row r="5" spans="1:6" ht="15.75" thickBot="1">
      <c r="A5" s="12"/>
      <c r="F5" s="14" t="s">
        <v>311</v>
      </c>
    </row>
    <row r="6" spans="1:6" ht="15">
      <c r="A6" s="588" t="s">
        <v>89</v>
      </c>
      <c r="B6" s="590" t="s">
        <v>336</v>
      </c>
      <c r="C6" s="590" t="s">
        <v>330</v>
      </c>
      <c r="D6" s="593" t="s">
        <v>337</v>
      </c>
      <c r="E6" s="595" t="s">
        <v>298</v>
      </c>
      <c r="F6" s="597" t="s">
        <v>338</v>
      </c>
    </row>
    <row r="7" spans="1:6" ht="15">
      <c r="A7" s="589"/>
      <c r="B7" s="591"/>
      <c r="C7" s="592"/>
      <c r="D7" s="594"/>
      <c r="E7" s="596"/>
      <c r="F7" s="598"/>
    </row>
    <row r="8" spans="1:6" ht="15">
      <c r="A8" s="422" t="s">
        <v>76</v>
      </c>
      <c r="B8" s="384">
        <v>1</v>
      </c>
      <c r="C8" s="385">
        <v>2</v>
      </c>
      <c r="D8" s="384">
        <v>3</v>
      </c>
      <c r="E8" s="386">
        <v>4</v>
      </c>
      <c r="F8" s="423">
        <v>5</v>
      </c>
    </row>
    <row r="9" spans="1:6" ht="15.75">
      <c r="A9" s="424" t="s">
        <v>177</v>
      </c>
      <c r="B9" s="29">
        <v>7421303</v>
      </c>
      <c r="C9" s="70">
        <v>7649463</v>
      </c>
      <c r="D9" s="29">
        <v>7879614</v>
      </c>
      <c r="E9" s="18">
        <v>103.00872100433718</v>
      </c>
      <c r="F9" s="425">
        <v>230151</v>
      </c>
    </row>
    <row r="10" spans="1:6" ht="15.75">
      <c r="A10" s="426" t="s">
        <v>11</v>
      </c>
      <c r="B10" s="20"/>
      <c r="C10" s="63"/>
      <c r="D10" s="20"/>
      <c r="E10" s="22"/>
      <c r="F10" s="427"/>
    </row>
    <row r="11" spans="1:6" ht="15.75">
      <c r="A11" s="424" t="s">
        <v>178</v>
      </c>
      <c r="B11" s="16">
        <v>6899728</v>
      </c>
      <c r="C11" s="66">
        <v>7125215</v>
      </c>
      <c r="D11" s="16">
        <v>7418227</v>
      </c>
      <c r="E11" s="22">
        <v>104.11232503159553</v>
      </c>
      <c r="F11" s="427">
        <v>293012</v>
      </c>
    </row>
    <row r="12" spans="1:6" ht="15.75">
      <c r="A12" s="426" t="s">
        <v>11</v>
      </c>
      <c r="B12" s="20"/>
      <c r="C12" s="63"/>
      <c r="D12" s="20"/>
      <c r="E12" s="22"/>
      <c r="F12" s="427"/>
    </row>
    <row r="13" spans="1:6" ht="15.75">
      <c r="A13" s="424" t="s">
        <v>179</v>
      </c>
      <c r="B13" s="16">
        <v>518338</v>
      </c>
      <c r="C13" s="66">
        <v>521111</v>
      </c>
      <c r="D13" s="16">
        <v>551252</v>
      </c>
      <c r="E13" s="22">
        <v>105.78398844008284</v>
      </c>
      <c r="F13" s="427">
        <v>30141</v>
      </c>
    </row>
    <row r="14" spans="1:6" ht="15">
      <c r="A14" s="426" t="s">
        <v>180</v>
      </c>
      <c r="B14" s="20">
        <v>496046</v>
      </c>
      <c r="C14" s="63">
        <v>501151</v>
      </c>
      <c r="D14" s="20">
        <v>529114</v>
      </c>
      <c r="E14" s="23">
        <v>105.57975540306215</v>
      </c>
      <c r="F14" s="428">
        <v>27963</v>
      </c>
    </row>
    <row r="15" spans="1:6" ht="15">
      <c r="A15" s="426" t="s">
        <v>11</v>
      </c>
      <c r="B15" s="20"/>
      <c r="C15" s="63"/>
      <c r="D15" s="20"/>
      <c r="E15" s="23"/>
      <c r="F15" s="428"/>
    </row>
    <row r="16" spans="1:6" ht="15">
      <c r="A16" s="426" t="s">
        <v>181</v>
      </c>
      <c r="B16" s="20">
        <v>226042</v>
      </c>
      <c r="C16" s="63">
        <v>227614</v>
      </c>
      <c r="D16" s="20">
        <v>241521</v>
      </c>
      <c r="E16" s="23">
        <v>106.10990536610225</v>
      </c>
      <c r="F16" s="428">
        <v>13907</v>
      </c>
    </row>
    <row r="17" spans="1:6" ht="15">
      <c r="A17" s="426" t="s">
        <v>182</v>
      </c>
      <c r="B17" s="20">
        <v>226046</v>
      </c>
      <c r="C17" s="63">
        <v>227614</v>
      </c>
      <c r="D17" s="20">
        <v>241526</v>
      </c>
      <c r="E17" s="23">
        <v>106.11210206753539</v>
      </c>
      <c r="F17" s="428">
        <v>13912</v>
      </c>
    </row>
    <row r="18" spans="1:6" ht="15">
      <c r="A18" s="426" t="s">
        <v>183</v>
      </c>
      <c r="B18" s="20">
        <v>42979</v>
      </c>
      <c r="C18" s="63">
        <v>44386</v>
      </c>
      <c r="D18" s="20">
        <v>45347</v>
      </c>
      <c r="E18" s="23">
        <v>102.16509710269004</v>
      </c>
      <c r="F18" s="428">
        <v>961</v>
      </c>
    </row>
    <row r="19" spans="1:6" ht="15">
      <c r="A19" s="426" t="s">
        <v>184</v>
      </c>
      <c r="B19" s="20">
        <v>979</v>
      </c>
      <c r="C19" s="63">
        <v>1537</v>
      </c>
      <c r="D19" s="20">
        <v>720</v>
      </c>
      <c r="E19" s="23">
        <v>46.8445022771633</v>
      </c>
      <c r="F19" s="428">
        <v>-817</v>
      </c>
    </row>
    <row r="20" spans="1:6" ht="15">
      <c r="A20" s="426" t="s">
        <v>185</v>
      </c>
      <c r="B20" s="20">
        <v>1555</v>
      </c>
      <c r="C20" s="63">
        <v>1329</v>
      </c>
      <c r="D20" s="20">
        <v>1678</v>
      </c>
      <c r="E20" s="23">
        <v>126.26034612490595</v>
      </c>
      <c r="F20" s="428">
        <v>349</v>
      </c>
    </row>
    <row r="21" spans="1:6" ht="15">
      <c r="A21" s="426" t="s">
        <v>186</v>
      </c>
      <c r="B21" s="20">
        <v>19002</v>
      </c>
      <c r="C21" s="63">
        <v>17449</v>
      </c>
      <c r="D21" s="20">
        <v>19319</v>
      </c>
      <c r="E21" s="23">
        <v>110.71694652988711</v>
      </c>
      <c r="F21" s="428">
        <v>1870</v>
      </c>
    </row>
    <row r="22" spans="1:6" ht="15">
      <c r="A22" s="426" t="s">
        <v>187</v>
      </c>
      <c r="B22" s="20">
        <v>1735</v>
      </c>
      <c r="C22" s="63">
        <v>1182</v>
      </c>
      <c r="D22" s="20">
        <v>1141</v>
      </c>
      <c r="E22" s="23">
        <v>96.53130287648054</v>
      </c>
      <c r="F22" s="428">
        <v>-41</v>
      </c>
    </row>
    <row r="23" spans="1:6" ht="15">
      <c r="A23" s="426"/>
      <c r="B23" s="20"/>
      <c r="C23" s="63"/>
      <c r="D23" s="20"/>
      <c r="E23" s="23"/>
      <c r="F23" s="428"/>
    </row>
    <row r="24" spans="1:6" ht="15.75">
      <c r="A24" s="424" t="s">
        <v>188</v>
      </c>
      <c r="B24" s="16">
        <v>3891473</v>
      </c>
      <c r="C24" s="66">
        <v>4013701</v>
      </c>
      <c r="D24" s="16">
        <v>4211579</v>
      </c>
      <c r="E24" s="22">
        <v>104.93006330067935</v>
      </c>
      <c r="F24" s="427">
        <v>197878</v>
      </c>
    </row>
    <row r="25" spans="1:6" ht="15">
      <c r="A25" s="426" t="s">
        <v>189</v>
      </c>
      <c r="B25" s="20">
        <v>2723521</v>
      </c>
      <c r="C25" s="63">
        <v>2817085</v>
      </c>
      <c r="D25" s="20">
        <v>2921721</v>
      </c>
      <c r="E25" s="23">
        <v>103.71433591815654</v>
      </c>
      <c r="F25" s="428">
        <v>104636</v>
      </c>
    </row>
    <row r="26" spans="1:6" ht="15">
      <c r="A26" s="426" t="s">
        <v>11</v>
      </c>
      <c r="B26" s="20"/>
      <c r="C26" s="63"/>
      <c r="D26" s="20"/>
      <c r="E26" s="23"/>
      <c r="F26" s="428"/>
    </row>
    <row r="27" spans="1:6" ht="15">
      <c r="A27" s="426" t="s">
        <v>181</v>
      </c>
      <c r="B27" s="20">
        <v>655693</v>
      </c>
      <c r="C27" s="63">
        <v>683377</v>
      </c>
      <c r="D27" s="20">
        <v>699825</v>
      </c>
      <c r="E27" s="23">
        <v>102.40687058534309</v>
      </c>
      <c r="F27" s="428">
        <v>16448</v>
      </c>
    </row>
    <row r="28" spans="1:6" ht="15">
      <c r="A28" s="426" t="s">
        <v>190</v>
      </c>
      <c r="B28" s="20">
        <v>1908018</v>
      </c>
      <c r="C28" s="63">
        <v>1969039</v>
      </c>
      <c r="D28" s="20">
        <v>2053476</v>
      </c>
      <c r="E28" s="23">
        <v>104.28823400653822</v>
      </c>
      <c r="F28" s="428">
        <v>84437</v>
      </c>
    </row>
    <row r="29" spans="1:6" ht="15">
      <c r="A29" s="426" t="s">
        <v>191</v>
      </c>
      <c r="B29" s="20">
        <v>153160</v>
      </c>
      <c r="C29" s="63">
        <v>154673</v>
      </c>
      <c r="D29" s="20">
        <v>163064</v>
      </c>
      <c r="E29" s="23">
        <v>105.4249933731162</v>
      </c>
      <c r="F29" s="428">
        <v>8391</v>
      </c>
    </row>
    <row r="30" spans="1:6" ht="15">
      <c r="A30" s="426" t="s">
        <v>192</v>
      </c>
      <c r="B30" s="20">
        <v>6650</v>
      </c>
      <c r="C30" s="63">
        <v>9996</v>
      </c>
      <c r="D30" s="20">
        <v>5356</v>
      </c>
      <c r="E30" s="23">
        <v>53.58143257302921</v>
      </c>
      <c r="F30" s="428">
        <v>-4640</v>
      </c>
    </row>
    <row r="31" spans="1:6" ht="15">
      <c r="A31" s="426" t="s">
        <v>193</v>
      </c>
      <c r="B31" s="20">
        <v>135688</v>
      </c>
      <c r="C31" s="63">
        <v>144589</v>
      </c>
      <c r="D31" s="20">
        <v>135934</v>
      </c>
      <c r="E31" s="23">
        <v>94.01406746018024</v>
      </c>
      <c r="F31" s="428">
        <v>-8655</v>
      </c>
    </row>
    <row r="32" spans="1:6" ht="15">
      <c r="A32" s="426" t="s">
        <v>194</v>
      </c>
      <c r="B32" s="20">
        <v>2446</v>
      </c>
      <c r="C32" s="63">
        <v>2500</v>
      </c>
      <c r="D32" s="20">
        <v>2662</v>
      </c>
      <c r="E32" s="23">
        <v>106.47999999999999</v>
      </c>
      <c r="F32" s="428">
        <v>162</v>
      </c>
    </row>
    <row r="33" spans="1:6" ht="15">
      <c r="A33" s="426" t="s">
        <v>195</v>
      </c>
      <c r="B33" s="20">
        <v>9514</v>
      </c>
      <c r="C33" s="63">
        <v>7890</v>
      </c>
      <c r="D33" s="20">
        <v>10378</v>
      </c>
      <c r="E33" s="23">
        <v>131.53358681875793</v>
      </c>
      <c r="F33" s="428">
        <v>2488</v>
      </c>
    </row>
    <row r="34" spans="1:6" ht="15">
      <c r="A34" s="426" t="s">
        <v>196</v>
      </c>
      <c r="B34" s="20">
        <v>116677</v>
      </c>
      <c r="C34" s="63">
        <v>133994</v>
      </c>
      <c r="D34" s="20">
        <v>118782</v>
      </c>
      <c r="E34" s="23">
        <v>88.64725286206846</v>
      </c>
      <c r="F34" s="428">
        <v>-15212</v>
      </c>
    </row>
    <row r="35" spans="1:6" ht="15">
      <c r="A35" s="426" t="s">
        <v>197</v>
      </c>
      <c r="B35" s="20">
        <v>903542</v>
      </c>
      <c r="C35" s="63">
        <v>907643</v>
      </c>
      <c r="D35" s="20">
        <v>455202</v>
      </c>
      <c r="E35" s="23">
        <v>50.152097245282555</v>
      </c>
      <c r="F35" s="428">
        <v>-452441</v>
      </c>
    </row>
    <row r="36" spans="1:6" ht="15">
      <c r="A36" s="426" t="s">
        <v>293</v>
      </c>
      <c r="B36" s="20">
        <v>900895</v>
      </c>
      <c r="C36" s="63">
        <v>905966</v>
      </c>
      <c r="D36" s="20">
        <v>452983</v>
      </c>
      <c r="E36" s="23">
        <v>50</v>
      </c>
      <c r="F36" s="428">
        <v>-452983</v>
      </c>
    </row>
    <row r="37" spans="1:6" ht="15">
      <c r="A37" s="426" t="s">
        <v>300</v>
      </c>
      <c r="B37" s="20">
        <v>85</v>
      </c>
      <c r="C37" s="63">
        <v>0</v>
      </c>
      <c r="D37" s="20">
        <v>566900</v>
      </c>
      <c r="E37" s="23">
        <v>0</v>
      </c>
      <c r="F37" s="428">
        <v>566900</v>
      </c>
    </row>
    <row r="38" spans="1:6" ht="15">
      <c r="A38" s="426"/>
      <c r="B38" s="20"/>
      <c r="C38" s="63"/>
      <c r="D38" s="20"/>
      <c r="E38" s="23"/>
      <c r="F38" s="428"/>
    </row>
    <row r="39" spans="1:6" ht="15.75">
      <c r="A39" s="424" t="s">
        <v>198</v>
      </c>
      <c r="B39" s="16">
        <v>1096534</v>
      </c>
      <c r="C39" s="66">
        <v>1140225</v>
      </c>
      <c r="D39" s="16">
        <v>1163444</v>
      </c>
      <c r="E39" s="22">
        <v>102.03635247429234</v>
      </c>
      <c r="F39" s="427">
        <v>23219</v>
      </c>
    </row>
    <row r="40" spans="1:6" ht="15">
      <c r="A40" s="426" t="s">
        <v>189</v>
      </c>
      <c r="B40" s="20">
        <v>1003124</v>
      </c>
      <c r="C40" s="63">
        <v>1034786</v>
      </c>
      <c r="D40" s="20">
        <v>1068967</v>
      </c>
      <c r="E40" s="23">
        <v>103.3031950567557</v>
      </c>
      <c r="F40" s="428">
        <v>34181</v>
      </c>
    </row>
    <row r="41" spans="1:6" ht="15">
      <c r="A41" s="426" t="s">
        <v>11</v>
      </c>
      <c r="B41" s="20"/>
      <c r="C41" s="63"/>
      <c r="D41" s="20"/>
      <c r="E41" s="23"/>
      <c r="F41" s="428"/>
    </row>
    <row r="42" spans="1:6" ht="15">
      <c r="A42" s="426" t="s">
        <v>181</v>
      </c>
      <c r="B42" s="20">
        <v>473185</v>
      </c>
      <c r="C42" s="63">
        <v>487102</v>
      </c>
      <c r="D42" s="20">
        <v>504993</v>
      </c>
      <c r="E42" s="23">
        <v>103.67294734983639</v>
      </c>
      <c r="F42" s="428">
        <v>17891</v>
      </c>
    </row>
    <row r="43" spans="1:6" ht="15">
      <c r="A43" s="426" t="s">
        <v>182</v>
      </c>
      <c r="B43" s="20">
        <v>473191</v>
      </c>
      <c r="C43" s="63">
        <v>487102</v>
      </c>
      <c r="D43" s="20">
        <v>505002</v>
      </c>
      <c r="E43" s="23">
        <v>103.67479501213299</v>
      </c>
      <c r="F43" s="428">
        <v>17900</v>
      </c>
    </row>
    <row r="44" spans="1:6" ht="15">
      <c r="A44" s="426" t="s">
        <v>191</v>
      </c>
      <c r="B44" s="20">
        <v>54249</v>
      </c>
      <c r="C44" s="63">
        <v>56875</v>
      </c>
      <c r="D44" s="20">
        <v>56966</v>
      </c>
      <c r="E44" s="23">
        <v>100.16000000000001</v>
      </c>
      <c r="F44" s="428">
        <v>91</v>
      </c>
    </row>
    <row r="45" spans="1:6" ht="15">
      <c r="A45" s="426" t="s">
        <v>192</v>
      </c>
      <c r="B45" s="20">
        <v>2499</v>
      </c>
      <c r="C45" s="63">
        <v>3707</v>
      </c>
      <c r="D45" s="20">
        <v>2006</v>
      </c>
      <c r="E45" s="23">
        <v>54.11383868357162</v>
      </c>
      <c r="F45" s="428">
        <v>-1701</v>
      </c>
    </row>
    <row r="46" spans="1:6" ht="15">
      <c r="A46" s="426" t="s">
        <v>199</v>
      </c>
      <c r="B46" s="20">
        <v>53410</v>
      </c>
      <c r="C46" s="63">
        <v>57920</v>
      </c>
      <c r="D46" s="20">
        <v>52293</v>
      </c>
      <c r="E46" s="23">
        <v>90.28487569060773</v>
      </c>
      <c r="F46" s="428">
        <v>-5627</v>
      </c>
    </row>
    <row r="47" spans="1:6" ht="15">
      <c r="A47" s="426" t="s">
        <v>200</v>
      </c>
      <c r="B47" s="20">
        <v>3172</v>
      </c>
      <c r="C47" s="63">
        <v>2629</v>
      </c>
      <c r="D47" s="20">
        <v>3459</v>
      </c>
      <c r="E47" s="23">
        <v>131.57093952073032</v>
      </c>
      <c r="F47" s="428">
        <v>830</v>
      </c>
    </row>
    <row r="48" spans="1:6" ht="15">
      <c r="A48" s="426" t="s">
        <v>201</v>
      </c>
      <c r="B48" s="20">
        <v>33895</v>
      </c>
      <c r="C48" s="63">
        <v>41855</v>
      </c>
      <c r="D48" s="20">
        <v>35946</v>
      </c>
      <c r="E48" s="23">
        <v>85.88221239995222</v>
      </c>
      <c r="F48" s="428">
        <v>-5909</v>
      </c>
    </row>
    <row r="49" spans="1:6" ht="15">
      <c r="A49" s="426" t="s">
        <v>202</v>
      </c>
      <c r="B49" s="20">
        <v>2933</v>
      </c>
      <c r="C49" s="63">
        <v>3035</v>
      </c>
      <c r="D49" s="20">
        <v>2779</v>
      </c>
      <c r="E49" s="23">
        <v>91.56507413509061</v>
      </c>
      <c r="F49" s="428">
        <v>-256</v>
      </c>
    </row>
    <row r="50" spans="1:6" ht="15">
      <c r="A50" s="426"/>
      <c r="B50" s="20"/>
      <c r="C50" s="63"/>
      <c r="D50" s="20"/>
      <c r="E50" s="23"/>
      <c r="F50" s="428"/>
    </row>
    <row r="51" spans="1:6" ht="15.75">
      <c r="A51" s="424" t="s">
        <v>203</v>
      </c>
      <c r="B51" s="16">
        <v>142320</v>
      </c>
      <c r="C51" s="66">
        <v>151076</v>
      </c>
      <c r="D51" s="16">
        <v>151815</v>
      </c>
      <c r="E51" s="22">
        <v>100.48915777489475</v>
      </c>
      <c r="F51" s="427">
        <v>739</v>
      </c>
    </row>
    <row r="52" spans="1:6" ht="15">
      <c r="A52" s="426" t="s">
        <v>189</v>
      </c>
      <c r="B52" s="20">
        <v>137283</v>
      </c>
      <c r="C52" s="63">
        <v>144975</v>
      </c>
      <c r="D52" s="20">
        <v>146746</v>
      </c>
      <c r="E52" s="23">
        <v>101.22158992929815</v>
      </c>
      <c r="F52" s="428">
        <v>1771</v>
      </c>
    </row>
    <row r="53" spans="1:6" ht="15">
      <c r="A53" s="426" t="s">
        <v>185</v>
      </c>
      <c r="B53" s="20">
        <v>174</v>
      </c>
      <c r="C53" s="63">
        <v>179</v>
      </c>
      <c r="D53" s="20">
        <v>191</v>
      </c>
      <c r="E53" s="23">
        <v>106.70391061452513</v>
      </c>
      <c r="F53" s="428">
        <v>12</v>
      </c>
    </row>
    <row r="54" spans="1:6" ht="15">
      <c r="A54" s="426" t="s">
        <v>186</v>
      </c>
      <c r="B54" s="20">
        <v>4419</v>
      </c>
      <c r="C54" s="63">
        <v>5508</v>
      </c>
      <c r="D54" s="20">
        <v>4586</v>
      </c>
      <c r="E54" s="23">
        <v>83.26071169208424</v>
      </c>
      <c r="F54" s="428">
        <v>-922</v>
      </c>
    </row>
    <row r="55" spans="1:6" ht="15">
      <c r="A55" s="426" t="s">
        <v>187</v>
      </c>
      <c r="B55" s="20">
        <v>444</v>
      </c>
      <c r="C55" s="63">
        <v>414</v>
      </c>
      <c r="D55" s="20">
        <v>292</v>
      </c>
      <c r="E55" s="23">
        <v>70.53140096618358</v>
      </c>
      <c r="F55" s="428">
        <v>-122</v>
      </c>
    </row>
    <row r="56" spans="1:6" ht="15">
      <c r="A56" s="426"/>
      <c r="B56" s="20"/>
      <c r="C56" s="63"/>
      <c r="D56" s="20"/>
      <c r="E56" s="23"/>
      <c r="F56" s="428"/>
    </row>
    <row r="57" spans="1:6" ht="15.75">
      <c r="A57" s="424" t="s">
        <v>204</v>
      </c>
      <c r="B57" s="16">
        <v>40452</v>
      </c>
      <c r="C57" s="66">
        <v>49549</v>
      </c>
      <c r="D57" s="16">
        <v>40592</v>
      </c>
      <c r="E57" s="22">
        <v>81.92294496357141</v>
      </c>
      <c r="F57" s="427">
        <v>-8957</v>
      </c>
    </row>
    <row r="58" spans="1:6" ht="15">
      <c r="A58" s="426" t="s">
        <v>189</v>
      </c>
      <c r="B58" s="20">
        <v>33208</v>
      </c>
      <c r="C58" s="63">
        <v>36168</v>
      </c>
      <c r="D58" s="71">
        <v>35395</v>
      </c>
      <c r="E58" s="23">
        <v>97.86275160362752</v>
      </c>
      <c r="F58" s="428">
        <v>-773</v>
      </c>
    </row>
    <row r="59" spans="1:6" ht="15">
      <c r="A59" s="426" t="s">
        <v>185</v>
      </c>
      <c r="B59" s="20">
        <v>55</v>
      </c>
      <c r="C59" s="63">
        <v>58</v>
      </c>
      <c r="D59" s="71">
        <v>60</v>
      </c>
      <c r="E59" s="23">
        <v>103.44827586206897</v>
      </c>
      <c r="F59" s="428">
        <v>2</v>
      </c>
    </row>
    <row r="60" spans="1:6" ht="15">
      <c r="A60" s="426" t="s">
        <v>186</v>
      </c>
      <c r="B60" s="20">
        <v>1125</v>
      </c>
      <c r="C60" s="63">
        <v>901</v>
      </c>
      <c r="D60" s="71">
        <v>1163</v>
      </c>
      <c r="E60" s="23">
        <v>129.0788013318535</v>
      </c>
      <c r="F60" s="428">
        <v>262</v>
      </c>
    </row>
    <row r="61" spans="1:6" ht="15">
      <c r="A61" s="426" t="s">
        <v>187</v>
      </c>
      <c r="B61" s="20">
        <v>151</v>
      </c>
      <c r="C61" s="63">
        <v>292</v>
      </c>
      <c r="D61" s="71">
        <v>62</v>
      </c>
      <c r="E61" s="23">
        <v>21.232876712328768</v>
      </c>
      <c r="F61" s="428">
        <v>-230</v>
      </c>
    </row>
    <row r="62" spans="1:6" ht="15">
      <c r="A62" s="426" t="s">
        <v>271</v>
      </c>
      <c r="B62" s="20">
        <v>5913</v>
      </c>
      <c r="C62" s="63">
        <v>12130</v>
      </c>
      <c r="D62" s="71">
        <v>3912</v>
      </c>
      <c r="E62" s="23">
        <v>32.250618301731244</v>
      </c>
      <c r="F62" s="428">
        <v>-8218</v>
      </c>
    </row>
    <row r="63" spans="1:6" ht="15">
      <c r="A63" s="426"/>
      <c r="B63" s="20"/>
      <c r="C63" s="63"/>
      <c r="D63" s="20"/>
      <c r="E63" s="23"/>
      <c r="F63" s="428"/>
    </row>
    <row r="64" spans="1:6" ht="15.75">
      <c r="A64" s="424" t="s">
        <v>205</v>
      </c>
      <c r="B64" s="16">
        <v>329927</v>
      </c>
      <c r="C64" s="66">
        <v>336647</v>
      </c>
      <c r="D64" s="16">
        <v>351600</v>
      </c>
      <c r="E64" s="22">
        <v>104.44174461676474</v>
      </c>
      <c r="F64" s="427">
        <v>14953</v>
      </c>
    </row>
    <row r="65" spans="1:6" ht="15">
      <c r="A65" s="426" t="s">
        <v>189</v>
      </c>
      <c r="B65" s="20">
        <v>311572</v>
      </c>
      <c r="C65" s="63">
        <v>316102</v>
      </c>
      <c r="D65" s="20">
        <v>332738</v>
      </c>
      <c r="E65" s="23">
        <v>105.26285819134331</v>
      </c>
      <c r="F65" s="428">
        <v>16636</v>
      </c>
    </row>
    <row r="66" spans="1:6" ht="15">
      <c r="A66" s="426" t="s">
        <v>11</v>
      </c>
      <c r="B66" s="20"/>
      <c r="C66" s="63"/>
      <c r="D66" s="20"/>
      <c r="E66" s="23"/>
      <c r="F66" s="428"/>
    </row>
    <row r="67" spans="1:6" ht="15">
      <c r="A67" s="426" t="s">
        <v>181</v>
      </c>
      <c r="B67" s="20">
        <v>155074</v>
      </c>
      <c r="C67" s="63">
        <v>157143</v>
      </c>
      <c r="D67" s="20">
        <v>165713</v>
      </c>
      <c r="E67" s="23">
        <v>105.45363140578962</v>
      </c>
      <c r="F67" s="428">
        <v>8570</v>
      </c>
    </row>
    <row r="68" spans="1:6" ht="15">
      <c r="A68" s="426" t="s">
        <v>182</v>
      </c>
      <c r="B68" s="20">
        <v>155077</v>
      </c>
      <c r="C68" s="63">
        <v>157143</v>
      </c>
      <c r="D68" s="20">
        <v>165717</v>
      </c>
      <c r="E68" s="23">
        <v>105.45617685802104</v>
      </c>
      <c r="F68" s="428">
        <v>8574</v>
      </c>
    </row>
    <row r="69" spans="1:6" ht="15">
      <c r="A69" s="426" t="s">
        <v>206</v>
      </c>
      <c r="B69" s="20">
        <v>1421</v>
      </c>
      <c r="C69" s="63">
        <v>1816</v>
      </c>
      <c r="D69" s="20">
        <v>1308</v>
      </c>
      <c r="E69" s="23">
        <v>72.02643171806167</v>
      </c>
      <c r="F69" s="428">
        <v>-508</v>
      </c>
    </row>
    <row r="70" spans="1:6" ht="15">
      <c r="A70" s="426" t="s">
        <v>185</v>
      </c>
      <c r="B70" s="20">
        <v>523</v>
      </c>
      <c r="C70" s="63">
        <v>552</v>
      </c>
      <c r="D70" s="20">
        <v>512</v>
      </c>
      <c r="E70" s="23">
        <v>92.7536231884058</v>
      </c>
      <c r="F70" s="428">
        <v>-40</v>
      </c>
    </row>
    <row r="71" spans="1:6" ht="15">
      <c r="A71" s="426" t="s">
        <v>186</v>
      </c>
      <c r="B71" s="20">
        <v>9330</v>
      </c>
      <c r="C71" s="63">
        <v>12415</v>
      </c>
      <c r="D71" s="20">
        <v>10026</v>
      </c>
      <c r="E71" s="23">
        <v>80.75714861055175</v>
      </c>
      <c r="F71" s="428">
        <v>-2389</v>
      </c>
    </row>
    <row r="72" spans="1:6" ht="15">
      <c r="A72" s="426" t="s">
        <v>187</v>
      </c>
      <c r="B72" s="20">
        <v>8502</v>
      </c>
      <c r="C72" s="63">
        <v>7578</v>
      </c>
      <c r="D72" s="20">
        <v>8324</v>
      </c>
      <c r="E72" s="23">
        <v>109.84428609131697</v>
      </c>
      <c r="F72" s="428">
        <v>746</v>
      </c>
    </row>
    <row r="73" spans="1:6" ht="15">
      <c r="A73" s="426"/>
      <c r="B73" s="20"/>
      <c r="C73" s="63"/>
      <c r="D73" s="20"/>
      <c r="E73" s="23"/>
      <c r="F73" s="428"/>
    </row>
    <row r="74" spans="1:6" ht="15.75">
      <c r="A74" s="424" t="s">
        <v>207</v>
      </c>
      <c r="B74" s="16">
        <v>878567</v>
      </c>
      <c r="C74" s="66">
        <v>910680</v>
      </c>
      <c r="D74" s="16">
        <v>933197</v>
      </c>
      <c r="E74" s="22">
        <v>102.47254798612026</v>
      </c>
      <c r="F74" s="427">
        <v>22517</v>
      </c>
    </row>
    <row r="75" spans="1:6" ht="15">
      <c r="A75" s="426" t="s">
        <v>189</v>
      </c>
      <c r="B75" s="20">
        <v>827624</v>
      </c>
      <c r="C75" s="63">
        <v>862625</v>
      </c>
      <c r="D75" s="20">
        <v>881973</v>
      </c>
      <c r="E75" s="23">
        <v>102.24292131575135</v>
      </c>
      <c r="F75" s="428">
        <v>19348</v>
      </c>
    </row>
    <row r="76" spans="1:6" ht="15">
      <c r="A76" s="426" t="s">
        <v>11</v>
      </c>
      <c r="B76" s="20"/>
      <c r="C76" s="63"/>
      <c r="D76" s="20"/>
      <c r="E76" s="23"/>
      <c r="F76" s="428"/>
    </row>
    <row r="77" spans="1:6" ht="15">
      <c r="A77" s="426" t="s">
        <v>182</v>
      </c>
      <c r="B77" s="20">
        <v>779167</v>
      </c>
      <c r="C77" s="63">
        <v>811748</v>
      </c>
      <c r="D77" s="20">
        <v>831323</v>
      </c>
      <c r="E77" s="23">
        <v>102.41146267068105</v>
      </c>
      <c r="F77" s="428">
        <v>19575</v>
      </c>
    </row>
    <row r="78" spans="1:6" ht="15">
      <c r="A78" s="426" t="s">
        <v>191</v>
      </c>
      <c r="B78" s="20">
        <v>46482</v>
      </c>
      <c r="C78" s="63">
        <v>47937</v>
      </c>
      <c r="D78" s="20">
        <v>49059</v>
      </c>
      <c r="E78" s="23">
        <v>102.340572000751</v>
      </c>
      <c r="F78" s="428">
        <v>1122</v>
      </c>
    </row>
    <row r="79" spans="1:6" ht="15">
      <c r="A79" s="426" t="s">
        <v>208</v>
      </c>
      <c r="B79" s="20">
        <v>1975</v>
      </c>
      <c r="C79" s="63">
        <v>2940</v>
      </c>
      <c r="D79" s="20">
        <v>1591</v>
      </c>
      <c r="E79" s="23">
        <v>54.1156462585034</v>
      </c>
      <c r="F79" s="428">
        <v>-1349</v>
      </c>
    </row>
    <row r="80" spans="1:6" ht="15">
      <c r="A80" s="426" t="s">
        <v>199</v>
      </c>
      <c r="B80" s="20">
        <v>17875</v>
      </c>
      <c r="C80" s="63">
        <v>19295</v>
      </c>
      <c r="D80" s="20">
        <v>17413</v>
      </c>
      <c r="E80" s="23">
        <v>90.2461777662607</v>
      </c>
      <c r="F80" s="428">
        <v>-1882</v>
      </c>
    </row>
    <row r="81" spans="1:6" ht="15">
      <c r="A81" s="426" t="s">
        <v>200</v>
      </c>
      <c r="B81" s="20">
        <v>2467</v>
      </c>
      <c r="C81" s="63">
        <v>2008</v>
      </c>
      <c r="D81" s="20">
        <v>2732</v>
      </c>
      <c r="E81" s="23">
        <v>136.05577689243026</v>
      </c>
      <c r="F81" s="428">
        <v>724</v>
      </c>
    </row>
    <row r="82" spans="1:6" ht="15">
      <c r="A82" s="426" t="s">
        <v>201</v>
      </c>
      <c r="B82" s="20">
        <v>30384</v>
      </c>
      <c r="C82" s="63">
        <v>26707</v>
      </c>
      <c r="D82" s="20">
        <v>30979</v>
      </c>
      <c r="E82" s="23">
        <v>115.99580634290636</v>
      </c>
      <c r="F82" s="428">
        <v>4272</v>
      </c>
    </row>
    <row r="83" spans="1:6" ht="15">
      <c r="A83" s="426" t="s">
        <v>202</v>
      </c>
      <c r="B83" s="20">
        <v>217</v>
      </c>
      <c r="C83" s="63">
        <v>45</v>
      </c>
      <c r="D83" s="20">
        <v>100</v>
      </c>
      <c r="E83" s="23">
        <v>222.22222222222223</v>
      </c>
      <c r="F83" s="428">
        <v>55</v>
      </c>
    </row>
    <row r="84" spans="1:6" ht="15">
      <c r="A84" s="426"/>
      <c r="B84" s="20"/>
      <c r="C84" s="63"/>
      <c r="D84" s="24"/>
      <c r="E84" s="23"/>
      <c r="F84" s="428"/>
    </row>
    <row r="85" spans="1:6" ht="15">
      <c r="A85" s="426"/>
      <c r="B85" s="20"/>
      <c r="C85" s="63"/>
      <c r="D85" s="24"/>
      <c r="E85" s="23"/>
      <c r="F85" s="428"/>
    </row>
    <row r="86" spans="1:6" ht="15.75">
      <c r="A86" s="424" t="s">
        <v>209</v>
      </c>
      <c r="B86" s="16">
        <v>2117</v>
      </c>
      <c r="C86" s="17">
        <v>2226</v>
      </c>
      <c r="D86" s="16">
        <v>14748</v>
      </c>
      <c r="E86" s="22">
        <v>662.5336927223719</v>
      </c>
      <c r="F86" s="427">
        <v>12522</v>
      </c>
    </row>
    <row r="87" spans="1:6" ht="15">
      <c r="A87" s="426" t="s">
        <v>210</v>
      </c>
      <c r="B87" s="20">
        <v>1027</v>
      </c>
      <c r="C87" s="63">
        <v>1127</v>
      </c>
      <c r="D87" s="20">
        <v>1049</v>
      </c>
      <c r="E87" s="23">
        <v>93.07897071872227</v>
      </c>
      <c r="F87" s="428">
        <v>-78</v>
      </c>
    </row>
    <row r="88" spans="1:6" ht="15">
      <c r="A88" s="426" t="s">
        <v>211</v>
      </c>
      <c r="B88" s="20">
        <v>58</v>
      </c>
      <c r="C88" s="63">
        <v>73</v>
      </c>
      <c r="D88" s="20">
        <v>49</v>
      </c>
      <c r="E88" s="23">
        <v>67.12328767123287</v>
      </c>
      <c r="F88" s="428">
        <v>-24</v>
      </c>
    </row>
    <row r="89" spans="1:6" ht="15">
      <c r="A89" s="426" t="s">
        <v>212</v>
      </c>
      <c r="B89" s="20">
        <v>1030</v>
      </c>
      <c r="C89" s="63">
        <v>1026</v>
      </c>
      <c r="D89" s="24">
        <v>1194</v>
      </c>
      <c r="E89" s="23">
        <v>116.37426900584795</v>
      </c>
      <c r="F89" s="428">
        <v>168</v>
      </c>
    </row>
    <row r="90" spans="1:6" ht="15">
      <c r="A90" s="426" t="s">
        <v>341</v>
      </c>
      <c r="B90" s="20">
        <v>2</v>
      </c>
      <c r="C90" s="63">
        <v>0</v>
      </c>
      <c r="D90" s="24">
        <v>12456</v>
      </c>
      <c r="E90" s="23">
        <v>0</v>
      </c>
      <c r="F90" s="428">
        <v>12456</v>
      </c>
    </row>
    <row r="91" spans="1:6" ht="15">
      <c r="A91" s="426"/>
      <c r="B91" s="20"/>
      <c r="C91" s="63"/>
      <c r="D91" s="20"/>
      <c r="E91" s="23"/>
      <c r="F91" s="428"/>
    </row>
    <row r="92" spans="1:6" ht="15.75">
      <c r="A92" s="424" t="s">
        <v>213</v>
      </c>
      <c r="B92" s="16">
        <v>6899728</v>
      </c>
      <c r="C92" s="17">
        <v>7125215</v>
      </c>
      <c r="D92" s="16">
        <v>7418227</v>
      </c>
      <c r="E92" s="22">
        <v>104.11232503159553</v>
      </c>
      <c r="F92" s="427">
        <v>293012</v>
      </c>
    </row>
    <row r="93" spans="1:6" ht="15">
      <c r="A93" s="426" t="s">
        <v>189</v>
      </c>
      <c r="B93" s="20">
        <v>5532378</v>
      </c>
      <c r="C93" s="21">
        <v>5712892</v>
      </c>
      <c r="D93" s="20">
        <v>5916654</v>
      </c>
      <c r="E93" s="23">
        <v>103.56670491932982</v>
      </c>
      <c r="F93" s="428">
        <v>203762</v>
      </c>
    </row>
    <row r="94" spans="1:6" ht="15">
      <c r="A94" s="426" t="s">
        <v>11</v>
      </c>
      <c r="B94" s="20"/>
      <c r="C94" s="21"/>
      <c r="D94" s="20"/>
      <c r="E94" s="23"/>
      <c r="F94" s="428"/>
    </row>
    <row r="95" spans="1:6" ht="15">
      <c r="A95" s="426" t="s">
        <v>181</v>
      </c>
      <c r="B95" s="20">
        <v>1509994</v>
      </c>
      <c r="C95" s="21">
        <v>1555236</v>
      </c>
      <c r="D95" s="20">
        <v>1612052</v>
      </c>
      <c r="E95" s="23">
        <v>103.65320761607883</v>
      </c>
      <c r="F95" s="428">
        <v>56816</v>
      </c>
    </row>
    <row r="96" spans="1:6" ht="15">
      <c r="A96" s="426" t="s">
        <v>190</v>
      </c>
      <c r="B96" s="20">
        <v>3711990</v>
      </c>
      <c r="C96" s="21">
        <v>3833789</v>
      </c>
      <c r="D96" s="20">
        <v>3979185</v>
      </c>
      <c r="E96" s="23">
        <v>103.79248831899721</v>
      </c>
      <c r="F96" s="428">
        <v>145396</v>
      </c>
    </row>
    <row r="97" spans="1:6" ht="15">
      <c r="A97" s="426" t="s">
        <v>214</v>
      </c>
      <c r="B97" s="20">
        <v>296870</v>
      </c>
      <c r="C97" s="21">
        <v>303871</v>
      </c>
      <c r="D97" s="20">
        <v>314436</v>
      </c>
      <c r="E97" s="23">
        <v>103.47680430182544</v>
      </c>
      <c r="F97" s="428">
        <v>10565</v>
      </c>
    </row>
    <row r="98" spans="1:6" ht="15">
      <c r="A98" s="426" t="s">
        <v>215</v>
      </c>
      <c r="B98" s="20">
        <v>13524</v>
      </c>
      <c r="C98" s="21">
        <v>19996</v>
      </c>
      <c r="D98" s="20">
        <v>10981</v>
      </c>
      <c r="E98" s="23">
        <v>54.91598319663933</v>
      </c>
      <c r="F98" s="428">
        <v>-9015</v>
      </c>
    </row>
    <row r="99" spans="1:6" ht="15">
      <c r="A99" s="426" t="s">
        <v>193</v>
      </c>
      <c r="B99" s="20">
        <v>206973</v>
      </c>
      <c r="C99" s="21">
        <v>221804</v>
      </c>
      <c r="D99" s="20">
        <v>205640</v>
      </c>
      <c r="E99" s="23">
        <v>92.71248489657535</v>
      </c>
      <c r="F99" s="428">
        <v>-16164</v>
      </c>
    </row>
    <row r="100" spans="1:6" ht="15">
      <c r="A100" s="426" t="s">
        <v>194</v>
      </c>
      <c r="B100" s="20">
        <v>2446</v>
      </c>
      <c r="C100" s="21">
        <v>2500</v>
      </c>
      <c r="D100" s="20">
        <v>2662</v>
      </c>
      <c r="E100" s="23">
        <v>106.47999999999999</v>
      </c>
      <c r="F100" s="428">
        <v>162</v>
      </c>
    </row>
    <row r="101" spans="1:6" ht="15">
      <c r="A101" s="426" t="s">
        <v>195</v>
      </c>
      <c r="B101" s="20">
        <v>17460</v>
      </c>
      <c r="C101" s="21">
        <v>14645</v>
      </c>
      <c r="D101" s="20">
        <v>19010</v>
      </c>
      <c r="E101" s="23">
        <v>129.8053943325367</v>
      </c>
      <c r="F101" s="428">
        <v>4365</v>
      </c>
    </row>
    <row r="102" spans="1:6" ht="15">
      <c r="A102" s="426" t="s">
        <v>196</v>
      </c>
      <c r="B102" s="20">
        <v>214832</v>
      </c>
      <c r="C102" s="21">
        <v>238829</v>
      </c>
      <c r="D102" s="20">
        <v>220801</v>
      </c>
      <c r="E102" s="23">
        <v>92.45150295818347</v>
      </c>
      <c r="F102" s="428">
        <v>-18028</v>
      </c>
    </row>
    <row r="103" spans="1:6" ht="15">
      <c r="A103" s="426" t="s">
        <v>197</v>
      </c>
      <c r="B103" s="20">
        <v>918554</v>
      </c>
      <c r="C103" s="21">
        <v>921215</v>
      </c>
      <c r="D103" s="20">
        <v>469094</v>
      </c>
      <c r="E103" s="23">
        <v>50.92122902905402</v>
      </c>
      <c r="F103" s="428">
        <v>-452121</v>
      </c>
    </row>
    <row r="104" spans="1:6" ht="15">
      <c r="A104" s="426" t="s">
        <v>300</v>
      </c>
      <c r="B104" s="20">
        <v>85</v>
      </c>
      <c r="C104" s="21">
        <v>0</v>
      </c>
      <c r="D104" s="20">
        <v>566900</v>
      </c>
      <c r="E104" s="23">
        <v>0</v>
      </c>
      <c r="F104" s="428">
        <v>566900</v>
      </c>
    </row>
    <row r="105" spans="1:6" ht="15">
      <c r="A105" s="426" t="s">
        <v>294</v>
      </c>
      <c r="B105" s="20">
        <v>5913</v>
      </c>
      <c r="C105" s="21">
        <v>12130</v>
      </c>
      <c r="D105" s="20">
        <v>3912</v>
      </c>
      <c r="E105" s="23">
        <v>32.250618301731244</v>
      </c>
      <c r="F105" s="428">
        <v>-8218</v>
      </c>
    </row>
    <row r="106" spans="1:6" ht="15">
      <c r="A106" s="426" t="s">
        <v>295</v>
      </c>
      <c r="B106" s="20">
        <v>1027</v>
      </c>
      <c r="C106" s="21">
        <v>1127</v>
      </c>
      <c r="D106" s="20">
        <v>1049</v>
      </c>
      <c r="E106" s="23">
        <v>93.07897071872227</v>
      </c>
      <c r="F106" s="428">
        <v>-78</v>
      </c>
    </row>
    <row r="107" spans="1:6" ht="15">
      <c r="A107" s="426" t="s">
        <v>296</v>
      </c>
      <c r="B107" s="20">
        <v>58</v>
      </c>
      <c r="C107" s="21">
        <v>73</v>
      </c>
      <c r="D107" s="20">
        <v>49</v>
      </c>
      <c r="E107" s="23">
        <v>67.12328767123287</v>
      </c>
      <c r="F107" s="428">
        <v>-24</v>
      </c>
    </row>
    <row r="108" spans="1:6" ht="15">
      <c r="A108" s="426" t="s">
        <v>342</v>
      </c>
      <c r="B108" s="20">
        <v>2</v>
      </c>
      <c r="C108" s="21">
        <v>0</v>
      </c>
      <c r="D108" s="20">
        <v>12456</v>
      </c>
      <c r="E108" s="23">
        <v>0</v>
      </c>
      <c r="F108" s="428">
        <v>12456</v>
      </c>
    </row>
    <row r="109" spans="1:6" ht="15.75" thickBot="1">
      <c r="A109" s="429"/>
      <c r="B109" s="430"/>
      <c r="C109" s="431"/>
      <c r="D109" s="430"/>
      <c r="E109" s="432"/>
      <c r="F109" s="433"/>
    </row>
    <row r="110" ht="15">
      <c r="A110" s="12"/>
    </row>
    <row r="111" spans="1:5" ht="15">
      <c r="A111" s="220" t="s">
        <v>343</v>
      </c>
      <c r="C111" s="28"/>
      <c r="D111" s="387"/>
      <c r="E111" s="28"/>
    </row>
    <row r="112" spans="1:5" ht="15">
      <c r="A112" s="222" t="s">
        <v>344</v>
      </c>
      <c r="C112" s="388"/>
      <c r="D112" s="28"/>
      <c r="E112" s="28"/>
    </row>
    <row r="113" spans="1:5" ht="15">
      <c r="A113" s="221" t="s">
        <v>345</v>
      </c>
      <c r="C113" s="13"/>
      <c r="D113" s="28"/>
      <c r="E113" s="28"/>
    </row>
  </sheetData>
  <sheetProtection/>
  <mergeCells count="8"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1">
      <selection activeCell="A6" sqref="A6:F98"/>
    </sheetView>
  </sheetViews>
  <sheetFormatPr defaultColWidth="8.00390625" defaultRowHeight="12.75"/>
  <cols>
    <col min="1" max="1" width="59.8515625" style="12" customWidth="1"/>
    <col min="2" max="2" width="14.00390625" style="12" bestFit="1" customWidth="1"/>
    <col min="3" max="4" width="13.28125" style="13" bestFit="1" customWidth="1"/>
    <col min="5" max="5" width="14.00390625" style="12" bestFit="1" customWidth="1"/>
    <col min="6" max="8" width="13.28125" style="12" bestFit="1" customWidth="1"/>
    <col min="9" max="9" width="19.00390625" style="12" bestFit="1" customWidth="1"/>
    <col min="10" max="16384" width="8.00390625" style="12" customWidth="1"/>
  </cols>
  <sheetData>
    <row r="1" spans="1:6" ht="15.75">
      <c r="A1" s="375"/>
      <c r="B1" s="372"/>
      <c r="C1" s="373"/>
      <c r="D1" s="372"/>
      <c r="E1" s="372"/>
      <c r="F1" s="374" t="s">
        <v>346</v>
      </c>
    </row>
    <row r="2" spans="1:6" ht="15">
      <c r="A2" s="372"/>
      <c r="B2" s="372"/>
      <c r="C2" s="373"/>
      <c r="D2" s="372"/>
      <c r="E2" s="372"/>
      <c r="F2" s="372"/>
    </row>
    <row r="3" spans="1:6" ht="15.75">
      <c r="A3" s="599" t="s">
        <v>347</v>
      </c>
      <c r="B3" s="599"/>
      <c r="C3" s="599"/>
      <c r="D3" s="599"/>
      <c r="E3" s="599"/>
      <c r="F3" s="599"/>
    </row>
    <row r="4" spans="1:6" ht="15">
      <c r="A4" s="587" t="s">
        <v>264</v>
      </c>
      <c r="B4" s="587"/>
      <c r="C4" s="587"/>
      <c r="D4" s="587"/>
      <c r="E4" s="587"/>
      <c r="F4" s="587"/>
    </row>
    <row r="5" spans="1:6" ht="15.75" thickBot="1">
      <c r="A5" s="372"/>
      <c r="B5" s="372"/>
      <c r="C5" s="373"/>
      <c r="D5" s="372"/>
      <c r="E5" s="372"/>
      <c r="F5" s="374" t="s">
        <v>311</v>
      </c>
    </row>
    <row r="6" spans="1:6" ht="15">
      <c r="A6" s="600" t="s">
        <v>89</v>
      </c>
      <c r="B6" s="602" t="s">
        <v>329</v>
      </c>
      <c r="C6" s="602" t="s">
        <v>330</v>
      </c>
      <c r="D6" s="605" t="s">
        <v>331</v>
      </c>
      <c r="E6" s="607" t="s">
        <v>298</v>
      </c>
      <c r="F6" s="609" t="s">
        <v>338</v>
      </c>
    </row>
    <row r="7" spans="1:6" ht="15">
      <c r="A7" s="601"/>
      <c r="B7" s="603"/>
      <c r="C7" s="604"/>
      <c r="D7" s="606"/>
      <c r="E7" s="608"/>
      <c r="F7" s="610"/>
    </row>
    <row r="8" spans="1:6" ht="15">
      <c r="A8" s="434" t="s">
        <v>76</v>
      </c>
      <c r="B8" s="389">
        <v>1</v>
      </c>
      <c r="C8" s="390">
        <v>2</v>
      </c>
      <c r="D8" s="389">
        <v>3</v>
      </c>
      <c r="E8" s="391">
        <v>4</v>
      </c>
      <c r="F8" s="435">
        <v>5</v>
      </c>
    </row>
    <row r="9" spans="1:6" ht="15.75">
      <c r="A9" s="424" t="s">
        <v>216</v>
      </c>
      <c r="B9" s="16">
        <v>6899728</v>
      </c>
      <c r="C9" s="17">
        <v>7125215</v>
      </c>
      <c r="D9" s="16">
        <v>7418227</v>
      </c>
      <c r="E9" s="22">
        <v>104.11232503159553</v>
      </c>
      <c r="F9" s="427">
        <v>293012</v>
      </c>
    </row>
    <row r="10" spans="1:6" ht="15">
      <c r="A10" s="426" t="s">
        <v>11</v>
      </c>
      <c r="B10" s="20"/>
      <c r="C10" s="21"/>
      <c r="D10" s="20"/>
      <c r="E10" s="23"/>
      <c r="F10" s="428"/>
    </row>
    <row r="11" spans="1:6" ht="15">
      <c r="A11" s="426" t="s">
        <v>217</v>
      </c>
      <c r="B11" s="20">
        <v>505977</v>
      </c>
      <c r="C11" s="21">
        <v>508665</v>
      </c>
      <c r="D11" s="20">
        <v>538090</v>
      </c>
      <c r="E11" s="23">
        <v>105.78475027768768</v>
      </c>
      <c r="F11" s="428">
        <v>29425</v>
      </c>
    </row>
    <row r="12" spans="1:6" ht="15">
      <c r="A12" s="426" t="s">
        <v>218</v>
      </c>
      <c r="B12" s="20">
        <v>3820052</v>
      </c>
      <c r="C12" s="21">
        <v>3939405</v>
      </c>
      <c r="D12" s="20">
        <v>4135344</v>
      </c>
      <c r="E12" s="23">
        <v>104.97382218888384</v>
      </c>
      <c r="F12" s="428">
        <v>195939</v>
      </c>
    </row>
    <row r="13" spans="1:6" ht="15">
      <c r="A13" s="426" t="s">
        <v>219</v>
      </c>
      <c r="B13" s="20">
        <v>1070364</v>
      </c>
      <c r="C13" s="21">
        <v>1112995</v>
      </c>
      <c r="D13" s="20">
        <v>1135671</v>
      </c>
      <c r="E13" s="23">
        <v>102.03738561269368</v>
      </c>
      <c r="F13" s="428">
        <v>22676</v>
      </c>
    </row>
    <row r="14" spans="1:6" ht="15">
      <c r="A14" s="426" t="s">
        <v>220</v>
      </c>
      <c r="B14" s="20">
        <v>4890416</v>
      </c>
      <c r="C14" s="21">
        <v>5052400</v>
      </c>
      <c r="D14" s="20">
        <v>5271015</v>
      </c>
      <c r="E14" s="23">
        <v>104.32695352703665</v>
      </c>
      <c r="F14" s="428">
        <v>218615</v>
      </c>
    </row>
    <row r="15" spans="1:6" ht="15">
      <c r="A15" s="426" t="s">
        <v>221</v>
      </c>
      <c r="B15" s="20">
        <v>138919</v>
      </c>
      <c r="C15" s="21">
        <v>147464</v>
      </c>
      <c r="D15" s="20">
        <v>148183</v>
      </c>
      <c r="E15" s="23">
        <v>100.48757662887213</v>
      </c>
      <c r="F15" s="428">
        <v>719</v>
      </c>
    </row>
    <row r="16" spans="1:6" ht="15">
      <c r="A16" s="426" t="s">
        <v>222</v>
      </c>
      <c r="B16" s="20">
        <v>39628</v>
      </c>
      <c r="C16" s="21">
        <v>48659</v>
      </c>
      <c r="D16" s="20">
        <v>39715</v>
      </c>
      <c r="E16" s="23">
        <v>81.61902217472615</v>
      </c>
      <c r="F16" s="428">
        <v>-8944</v>
      </c>
    </row>
    <row r="17" spans="1:6" ht="15">
      <c r="A17" s="426" t="s">
        <v>223</v>
      </c>
      <c r="B17" s="20">
        <v>322225</v>
      </c>
      <c r="C17" s="21">
        <v>328763</v>
      </c>
      <c r="D17" s="20">
        <v>343374</v>
      </c>
      <c r="E17" s="23">
        <v>104.44423490477944</v>
      </c>
      <c r="F17" s="428">
        <v>14611</v>
      </c>
    </row>
    <row r="18" spans="1:6" ht="15">
      <c r="A18" s="426" t="s">
        <v>224</v>
      </c>
      <c r="B18" s="20">
        <v>857546</v>
      </c>
      <c r="C18" s="21">
        <v>888873</v>
      </c>
      <c r="D18" s="20">
        <v>910868</v>
      </c>
      <c r="E18" s="23">
        <v>102.47448173136095</v>
      </c>
      <c r="F18" s="428">
        <v>21995</v>
      </c>
    </row>
    <row r="19" spans="1:6" ht="15">
      <c r="A19" s="426" t="s">
        <v>225</v>
      </c>
      <c r="B19" s="20">
        <v>145017</v>
      </c>
      <c r="C19" s="21">
        <v>150391</v>
      </c>
      <c r="D19" s="20">
        <v>166982</v>
      </c>
      <c r="E19" s="23">
        <v>111.03191015419807</v>
      </c>
      <c r="F19" s="428">
        <v>16591</v>
      </c>
    </row>
    <row r="20" spans="1:6" ht="15">
      <c r="A20" s="426" t="s">
        <v>91</v>
      </c>
      <c r="B20" s="20"/>
      <c r="C20" s="21"/>
      <c r="D20" s="20"/>
      <c r="E20" s="23"/>
      <c r="F20" s="428"/>
    </row>
    <row r="21" spans="1:6" ht="15">
      <c r="A21" s="426" t="s">
        <v>92</v>
      </c>
      <c r="B21" s="20">
        <v>142900</v>
      </c>
      <c r="C21" s="21">
        <v>148165</v>
      </c>
      <c r="D21" s="20">
        <v>152234</v>
      </c>
      <c r="E21" s="23">
        <v>102.7462626126278</v>
      </c>
      <c r="F21" s="428">
        <v>4069</v>
      </c>
    </row>
    <row r="22" spans="1:6" ht="15">
      <c r="A22" s="426" t="s">
        <v>226</v>
      </c>
      <c r="B22" s="20">
        <v>1013</v>
      </c>
      <c r="C22" s="21">
        <v>1097</v>
      </c>
      <c r="D22" s="20">
        <v>1039</v>
      </c>
      <c r="E22" s="23">
        <v>94.71285323609845</v>
      </c>
      <c r="F22" s="428">
        <v>-58</v>
      </c>
    </row>
    <row r="23" spans="1:6" ht="15">
      <c r="A23" s="426" t="s">
        <v>227</v>
      </c>
      <c r="B23" s="20">
        <v>58</v>
      </c>
      <c r="C23" s="21">
        <v>73</v>
      </c>
      <c r="D23" s="20">
        <v>49</v>
      </c>
      <c r="E23" s="23">
        <v>67.12328767123287</v>
      </c>
      <c r="F23" s="428">
        <v>-24</v>
      </c>
    </row>
    <row r="24" spans="1:6" ht="15">
      <c r="A24" s="426" t="s">
        <v>228</v>
      </c>
      <c r="B24" s="20">
        <v>14</v>
      </c>
      <c r="C24" s="21">
        <v>30</v>
      </c>
      <c r="D24" s="20">
        <v>10</v>
      </c>
      <c r="E24" s="23">
        <v>33.33333333333333</v>
      </c>
      <c r="F24" s="428">
        <v>-20</v>
      </c>
    </row>
    <row r="25" spans="1:6" ht="15">
      <c r="A25" s="426" t="s">
        <v>229</v>
      </c>
      <c r="B25" s="20">
        <v>1030</v>
      </c>
      <c r="C25" s="21">
        <v>1026</v>
      </c>
      <c r="D25" s="24">
        <v>1194</v>
      </c>
      <c r="E25" s="23">
        <v>116.37426900584795</v>
      </c>
      <c r="F25" s="428">
        <v>168</v>
      </c>
    </row>
    <row r="26" spans="1:6" ht="15">
      <c r="A26" s="426" t="s">
        <v>348</v>
      </c>
      <c r="B26" s="20">
        <v>2</v>
      </c>
      <c r="C26" s="21">
        <v>0</v>
      </c>
      <c r="D26" s="20">
        <v>12456</v>
      </c>
      <c r="E26" s="23">
        <v>0</v>
      </c>
      <c r="F26" s="428">
        <v>12456</v>
      </c>
    </row>
    <row r="27" spans="1:6" ht="15">
      <c r="A27" s="436"/>
      <c r="B27" s="25"/>
      <c r="C27" s="26"/>
      <c r="D27" s="25"/>
      <c r="E27" s="27"/>
      <c r="F27" s="437"/>
    </row>
    <row r="28" spans="1:6" ht="15.75">
      <c r="A28" s="424" t="s">
        <v>299</v>
      </c>
      <c r="B28" s="16">
        <v>521575</v>
      </c>
      <c r="C28" s="66">
        <v>524248</v>
      </c>
      <c r="D28" s="16">
        <v>461387</v>
      </c>
      <c r="E28" s="22">
        <v>88.00930094153911</v>
      </c>
      <c r="F28" s="427">
        <v>-62861</v>
      </c>
    </row>
    <row r="29" spans="1:6" ht="15">
      <c r="A29" s="426" t="s">
        <v>11</v>
      </c>
      <c r="B29" s="20"/>
      <c r="C29" s="63"/>
      <c r="D29" s="20"/>
      <c r="E29" s="23"/>
      <c r="F29" s="428"/>
    </row>
    <row r="30" spans="1:6" ht="15">
      <c r="A30" s="426" t="s">
        <v>217</v>
      </c>
      <c r="B30" s="20">
        <v>46681</v>
      </c>
      <c r="C30" s="63">
        <v>35000</v>
      </c>
      <c r="D30" s="20">
        <v>49846</v>
      </c>
      <c r="E30" s="23">
        <v>142.41714285714286</v>
      </c>
      <c r="F30" s="428">
        <v>14846</v>
      </c>
    </row>
    <row r="31" spans="1:6" ht="15">
      <c r="A31" s="426" t="s">
        <v>218</v>
      </c>
      <c r="B31" s="20">
        <v>264930</v>
      </c>
      <c r="C31" s="63">
        <v>216055</v>
      </c>
      <c r="D31" s="20">
        <v>217886</v>
      </c>
      <c r="E31" s="23">
        <v>100.84746939436717</v>
      </c>
      <c r="F31" s="428">
        <v>1831</v>
      </c>
    </row>
    <row r="32" spans="1:6" ht="15">
      <c r="A32" s="426" t="s">
        <v>219</v>
      </c>
      <c r="B32" s="20">
        <v>69973</v>
      </c>
      <c r="C32" s="63">
        <v>224105</v>
      </c>
      <c r="D32" s="20">
        <v>105423</v>
      </c>
      <c r="E32" s="23">
        <v>47.04178844737958</v>
      </c>
      <c r="F32" s="428">
        <v>-118682</v>
      </c>
    </row>
    <row r="33" spans="1:6" ht="15">
      <c r="A33" s="426" t="s">
        <v>220</v>
      </c>
      <c r="B33" s="20">
        <v>334903</v>
      </c>
      <c r="C33" s="63">
        <v>440160</v>
      </c>
      <c r="D33" s="20">
        <v>323309</v>
      </c>
      <c r="E33" s="23">
        <v>73.45260814249363</v>
      </c>
      <c r="F33" s="428">
        <v>-116851</v>
      </c>
    </row>
    <row r="34" spans="1:6" ht="15">
      <c r="A34" s="426" t="s">
        <v>221</v>
      </c>
      <c r="B34" s="20">
        <v>17862</v>
      </c>
      <c r="C34" s="63">
        <v>5000</v>
      </c>
      <c r="D34" s="20">
        <v>18198</v>
      </c>
      <c r="E34" s="23">
        <v>363.96000000000004</v>
      </c>
      <c r="F34" s="428">
        <v>13198</v>
      </c>
    </row>
    <row r="35" spans="1:6" ht="15">
      <c r="A35" s="426" t="s">
        <v>222</v>
      </c>
      <c r="B35" s="20">
        <v>5127</v>
      </c>
      <c r="C35" s="63">
        <v>5000</v>
      </c>
      <c r="D35" s="20">
        <v>5522</v>
      </c>
      <c r="E35" s="23">
        <v>110.44</v>
      </c>
      <c r="F35" s="428">
        <v>522</v>
      </c>
    </row>
    <row r="36" spans="1:6" ht="15">
      <c r="A36" s="426" t="s">
        <v>223</v>
      </c>
      <c r="B36" s="20">
        <v>33467</v>
      </c>
      <c r="C36" s="63">
        <v>20000</v>
      </c>
      <c r="D36" s="20">
        <v>35971</v>
      </c>
      <c r="E36" s="23">
        <v>179.85500000000002</v>
      </c>
      <c r="F36" s="428">
        <v>15971</v>
      </c>
    </row>
    <row r="37" spans="1:6" ht="15">
      <c r="A37" s="426" t="s">
        <v>314</v>
      </c>
      <c r="B37" s="20">
        <v>83535</v>
      </c>
      <c r="C37" s="63">
        <v>19088</v>
      </c>
      <c r="D37" s="20">
        <v>28541</v>
      </c>
      <c r="E37" s="23">
        <v>0</v>
      </c>
      <c r="F37" s="428">
        <v>9453</v>
      </c>
    </row>
    <row r="38" spans="1:6" ht="15">
      <c r="A38" s="438" t="s">
        <v>313</v>
      </c>
      <c r="B38" s="223">
        <v>73145</v>
      </c>
      <c r="C38" s="224">
        <v>19088</v>
      </c>
      <c r="D38" s="223">
        <v>21460</v>
      </c>
      <c r="E38" s="23">
        <v>0</v>
      </c>
      <c r="F38" s="428">
        <v>2372</v>
      </c>
    </row>
    <row r="39" spans="1:6" ht="15">
      <c r="A39" s="426" t="s">
        <v>349</v>
      </c>
      <c r="B39" s="20">
        <v>0</v>
      </c>
      <c r="C39" s="63">
        <v>0</v>
      </c>
      <c r="D39" s="20">
        <v>0</v>
      </c>
      <c r="E39" s="23">
        <v>0</v>
      </c>
      <c r="F39" s="428">
        <v>0</v>
      </c>
    </row>
    <row r="40" spans="1:6" ht="15.75">
      <c r="A40" s="436"/>
      <c r="B40" s="25"/>
      <c r="C40" s="65"/>
      <c r="D40" s="25"/>
      <c r="E40" s="27"/>
      <c r="F40" s="437"/>
    </row>
    <row r="41" spans="1:6" ht="15.75">
      <c r="A41" s="424" t="s">
        <v>93</v>
      </c>
      <c r="B41" s="16">
        <v>7421303</v>
      </c>
      <c r="C41" s="66">
        <v>7649463</v>
      </c>
      <c r="D41" s="16">
        <v>7879614</v>
      </c>
      <c r="E41" s="22">
        <v>103.00872100433718</v>
      </c>
      <c r="F41" s="427">
        <v>230151</v>
      </c>
    </row>
    <row r="42" spans="1:6" ht="15">
      <c r="A42" s="426" t="s">
        <v>11</v>
      </c>
      <c r="B42" s="20"/>
      <c r="C42" s="63"/>
      <c r="D42" s="20"/>
      <c r="E42" s="23"/>
      <c r="F42" s="428"/>
    </row>
    <row r="43" spans="1:6" ht="15">
      <c r="A43" s="426" t="s">
        <v>217</v>
      </c>
      <c r="B43" s="20">
        <v>552658</v>
      </c>
      <c r="C43" s="63">
        <v>543665</v>
      </c>
      <c r="D43" s="20">
        <v>587936</v>
      </c>
      <c r="E43" s="23">
        <v>108.14306604250778</v>
      </c>
      <c r="F43" s="428">
        <v>44271</v>
      </c>
    </row>
    <row r="44" spans="1:6" ht="15">
      <c r="A44" s="426" t="s">
        <v>218</v>
      </c>
      <c r="B44" s="20">
        <v>4084982</v>
      </c>
      <c r="C44" s="63">
        <v>4155460</v>
      </c>
      <c r="D44" s="67">
        <v>4353230</v>
      </c>
      <c r="E44" s="23">
        <v>104.75928056099686</v>
      </c>
      <c r="F44" s="428">
        <v>197770</v>
      </c>
    </row>
    <row r="45" spans="1:6" ht="15">
      <c r="A45" s="426" t="s">
        <v>219</v>
      </c>
      <c r="B45" s="20">
        <v>1140337</v>
      </c>
      <c r="C45" s="63">
        <v>1337100</v>
      </c>
      <c r="D45" s="20">
        <v>1241094</v>
      </c>
      <c r="E45" s="23">
        <v>92.81983396903748</v>
      </c>
      <c r="F45" s="428">
        <v>-96006</v>
      </c>
    </row>
    <row r="46" spans="1:6" ht="15">
      <c r="A46" s="426" t="s">
        <v>220</v>
      </c>
      <c r="B46" s="20">
        <v>5225319</v>
      </c>
      <c r="C46" s="63">
        <v>5492560</v>
      </c>
      <c r="D46" s="20">
        <v>5594324</v>
      </c>
      <c r="E46" s="23">
        <v>101.8527608255531</v>
      </c>
      <c r="F46" s="428">
        <v>101764</v>
      </c>
    </row>
    <row r="47" spans="1:6" ht="15">
      <c r="A47" s="426" t="s">
        <v>221</v>
      </c>
      <c r="B47" s="20">
        <v>156781</v>
      </c>
      <c r="C47" s="63">
        <v>152464</v>
      </c>
      <c r="D47" s="20">
        <v>166381</v>
      </c>
      <c r="E47" s="23">
        <v>109.12805645922971</v>
      </c>
      <c r="F47" s="428">
        <v>13917</v>
      </c>
    </row>
    <row r="48" spans="1:6" ht="15">
      <c r="A48" s="426" t="s">
        <v>222</v>
      </c>
      <c r="B48" s="20">
        <v>44755</v>
      </c>
      <c r="C48" s="63">
        <v>53659</v>
      </c>
      <c r="D48" s="20">
        <v>45237</v>
      </c>
      <c r="E48" s="23">
        <v>84.30459009672188</v>
      </c>
      <c r="F48" s="428">
        <v>-8422</v>
      </c>
    </row>
    <row r="49" spans="1:6" ht="15">
      <c r="A49" s="426" t="s">
        <v>223</v>
      </c>
      <c r="B49" s="20">
        <v>355692</v>
      </c>
      <c r="C49" s="63">
        <v>348763</v>
      </c>
      <c r="D49" s="20">
        <v>379345</v>
      </c>
      <c r="E49" s="23">
        <v>108.7687053959279</v>
      </c>
      <c r="F49" s="428">
        <v>30582</v>
      </c>
    </row>
    <row r="50" spans="1:6" ht="15">
      <c r="A50" s="426" t="s">
        <v>224</v>
      </c>
      <c r="B50" s="20">
        <v>941081</v>
      </c>
      <c r="C50" s="63">
        <v>907961</v>
      </c>
      <c r="D50" s="20">
        <v>939409</v>
      </c>
      <c r="E50" s="23">
        <v>103.46358488965936</v>
      </c>
      <c r="F50" s="428">
        <v>31448</v>
      </c>
    </row>
    <row r="51" spans="1:6" ht="15">
      <c r="A51" s="426" t="s">
        <v>225</v>
      </c>
      <c r="B51" s="20">
        <v>145017</v>
      </c>
      <c r="C51" s="63">
        <v>150391</v>
      </c>
      <c r="D51" s="20">
        <v>166982</v>
      </c>
      <c r="E51" s="23">
        <v>111.03191015419807</v>
      </c>
      <c r="F51" s="428">
        <v>16591</v>
      </c>
    </row>
    <row r="52" spans="1:6" ht="15.75">
      <c r="A52" s="436"/>
      <c r="B52" s="25"/>
      <c r="C52" s="65"/>
      <c r="D52" s="25"/>
      <c r="E52" s="27"/>
      <c r="F52" s="437"/>
    </row>
    <row r="53" spans="1:6" ht="15.75">
      <c r="A53" s="424" t="s">
        <v>94</v>
      </c>
      <c r="B53" s="16">
        <v>6959916</v>
      </c>
      <c r="C53" s="66">
        <v>7104115</v>
      </c>
      <c r="D53" s="29">
        <v>7176418</v>
      </c>
      <c r="E53" s="22">
        <v>101.01776224061689</v>
      </c>
      <c r="F53" s="427">
        <v>72303</v>
      </c>
    </row>
    <row r="54" spans="1:6" ht="15">
      <c r="A54" s="426" t="s">
        <v>11</v>
      </c>
      <c r="B54" s="23"/>
      <c r="C54" s="63"/>
      <c r="D54" s="20"/>
      <c r="E54" s="23"/>
      <c r="F54" s="428"/>
    </row>
    <row r="55" spans="1:6" ht="15">
      <c r="A55" s="426" t="s">
        <v>217</v>
      </c>
      <c r="B55" s="20">
        <v>380812</v>
      </c>
      <c r="C55" s="63">
        <v>416469</v>
      </c>
      <c r="D55" s="20">
        <v>415086</v>
      </c>
      <c r="E55" s="23">
        <v>99.66792246241617</v>
      </c>
      <c r="F55" s="428">
        <v>-1383</v>
      </c>
    </row>
    <row r="56" spans="1:6" ht="15">
      <c r="A56" s="426" t="s">
        <v>218</v>
      </c>
      <c r="B56" s="20">
        <v>5328096</v>
      </c>
      <c r="C56" s="63">
        <v>5417976</v>
      </c>
      <c r="D56" s="20">
        <v>5501141</v>
      </c>
      <c r="E56" s="23">
        <v>101.5349828053871</v>
      </c>
      <c r="F56" s="428">
        <v>83165</v>
      </c>
    </row>
    <row r="57" spans="1:6" ht="15">
      <c r="A57" s="426" t="s">
        <v>219</v>
      </c>
      <c r="B57" s="20">
        <v>913914</v>
      </c>
      <c r="C57" s="63">
        <v>940693</v>
      </c>
      <c r="D57" s="20">
        <v>913340</v>
      </c>
      <c r="E57" s="23">
        <v>97.0922500752105</v>
      </c>
      <c r="F57" s="428">
        <v>-27353</v>
      </c>
    </row>
    <row r="58" spans="1:6" ht="15">
      <c r="A58" s="426" t="s">
        <v>220</v>
      </c>
      <c r="B58" s="20">
        <v>6242010</v>
      </c>
      <c r="C58" s="63">
        <v>6358669</v>
      </c>
      <c r="D58" s="20">
        <v>6414481</v>
      </c>
      <c r="E58" s="23">
        <v>100.87773085845481</v>
      </c>
      <c r="F58" s="428">
        <v>55812</v>
      </c>
    </row>
    <row r="59" spans="1:6" ht="15">
      <c r="A59" s="426" t="s">
        <v>221</v>
      </c>
      <c r="B59" s="20">
        <v>44583</v>
      </c>
      <c r="C59" s="63">
        <v>46902</v>
      </c>
      <c r="D59" s="20">
        <v>46724</v>
      </c>
      <c r="E59" s="23">
        <v>99.62048526715279</v>
      </c>
      <c r="F59" s="428">
        <v>-178</v>
      </c>
    </row>
    <row r="60" spans="1:6" ht="15">
      <c r="A60" s="426" t="s">
        <v>222</v>
      </c>
      <c r="B60" s="20">
        <v>14233</v>
      </c>
      <c r="C60" s="63">
        <v>18789</v>
      </c>
      <c r="D60" s="20">
        <v>12720</v>
      </c>
      <c r="E60" s="23">
        <v>67.69918569375697</v>
      </c>
      <c r="F60" s="428">
        <v>-6069</v>
      </c>
    </row>
    <row r="61" spans="1:6" ht="15">
      <c r="A61" s="426" t="s">
        <v>223</v>
      </c>
      <c r="B61" s="20">
        <v>154721</v>
      </c>
      <c r="C61" s="63">
        <v>157286</v>
      </c>
      <c r="D61" s="20">
        <v>158625</v>
      </c>
      <c r="E61" s="23">
        <v>100.85131543811909</v>
      </c>
      <c r="F61" s="428">
        <v>1339</v>
      </c>
    </row>
    <row r="62" spans="1:6" ht="15">
      <c r="A62" s="426" t="s">
        <v>225</v>
      </c>
      <c r="B62" s="20">
        <v>123557</v>
      </c>
      <c r="C62" s="63">
        <v>106000</v>
      </c>
      <c r="D62" s="20">
        <v>128782</v>
      </c>
      <c r="E62" s="23">
        <v>121.49245283018868</v>
      </c>
      <c r="F62" s="428">
        <v>22782</v>
      </c>
    </row>
    <row r="63" spans="1:6" ht="15.75">
      <c r="A63" s="436"/>
      <c r="B63" s="25"/>
      <c r="C63" s="65"/>
      <c r="D63" s="25"/>
      <c r="E63" s="27"/>
      <c r="F63" s="437"/>
    </row>
    <row r="64" spans="1:6" ht="15.75">
      <c r="A64" s="424" t="s">
        <v>95</v>
      </c>
      <c r="B64" s="16">
        <v>-60188</v>
      </c>
      <c r="C64" s="17">
        <v>21100</v>
      </c>
      <c r="D64" s="16">
        <v>241809</v>
      </c>
      <c r="E64" s="22">
        <v>1146.0142180094786</v>
      </c>
      <c r="F64" s="427">
        <v>220709</v>
      </c>
    </row>
    <row r="65" spans="1:6" ht="15">
      <c r="A65" s="426" t="s">
        <v>11</v>
      </c>
      <c r="B65" s="20"/>
      <c r="C65" s="21"/>
      <c r="D65" s="20"/>
      <c r="E65" s="23"/>
      <c r="F65" s="428"/>
    </row>
    <row r="66" spans="1:6" ht="15">
      <c r="A66" s="426" t="s">
        <v>217</v>
      </c>
      <c r="B66" s="20">
        <v>125165</v>
      </c>
      <c r="C66" s="21">
        <v>92196</v>
      </c>
      <c r="D66" s="20">
        <v>123004</v>
      </c>
      <c r="E66" s="23">
        <v>133.41576641069025</v>
      </c>
      <c r="F66" s="428">
        <v>30808</v>
      </c>
    </row>
    <row r="67" spans="1:6" ht="15">
      <c r="A67" s="426" t="s">
        <v>218</v>
      </c>
      <c r="B67" s="20">
        <v>-1508044</v>
      </c>
      <c r="C67" s="21">
        <v>-1478571</v>
      </c>
      <c r="D67" s="20">
        <v>-1365797</v>
      </c>
      <c r="E67" s="23">
        <v>92.37277073606882</v>
      </c>
      <c r="F67" s="428">
        <v>112774</v>
      </c>
    </row>
    <row r="68" spans="1:6" ht="15">
      <c r="A68" s="426" t="s">
        <v>219</v>
      </c>
      <c r="B68" s="20">
        <v>156450</v>
      </c>
      <c r="C68" s="21">
        <v>172302</v>
      </c>
      <c r="D68" s="20">
        <v>222331</v>
      </c>
      <c r="E68" s="23">
        <v>129.03564671332893</v>
      </c>
      <c r="F68" s="428">
        <v>50029</v>
      </c>
    </row>
    <row r="69" spans="1:6" ht="15">
      <c r="A69" s="426" t="s">
        <v>220</v>
      </c>
      <c r="B69" s="20">
        <v>-1351594</v>
      </c>
      <c r="C69" s="21">
        <v>-1306269</v>
      </c>
      <c r="D69" s="20">
        <v>-1143466</v>
      </c>
      <c r="E69" s="23">
        <v>87.53679372319178</v>
      </c>
      <c r="F69" s="428">
        <v>162803</v>
      </c>
    </row>
    <row r="70" spans="1:6" ht="15">
      <c r="A70" s="426" t="s">
        <v>221</v>
      </c>
      <c r="B70" s="20">
        <v>94336</v>
      </c>
      <c r="C70" s="21">
        <v>100562</v>
      </c>
      <c r="D70" s="20">
        <v>101459</v>
      </c>
      <c r="E70" s="23">
        <v>100.89198703287525</v>
      </c>
      <c r="F70" s="428">
        <v>897</v>
      </c>
    </row>
    <row r="71" spans="1:6" ht="15">
      <c r="A71" s="426" t="s">
        <v>222</v>
      </c>
      <c r="B71" s="20">
        <v>25395</v>
      </c>
      <c r="C71" s="21">
        <v>29870</v>
      </c>
      <c r="D71" s="20">
        <v>26995</v>
      </c>
      <c r="E71" s="23">
        <v>90.37495815199196</v>
      </c>
      <c r="F71" s="428">
        <v>-2875</v>
      </c>
    </row>
    <row r="72" spans="1:6" ht="15">
      <c r="A72" s="426" t="s">
        <v>223</v>
      </c>
      <c r="B72" s="20">
        <v>167504</v>
      </c>
      <c r="C72" s="21">
        <v>171477</v>
      </c>
      <c r="D72" s="20">
        <v>184749</v>
      </c>
      <c r="E72" s="23">
        <v>107.7398135026855</v>
      </c>
      <c r="F72" s="428">
        <v>13272</v>
      </c>
    </row>
    <row r="73" spans="1:6" ht="15">
      <c r="A73" s="426" t="s">
        <v>224</v>
      </c>
      <c r="B73" s="20">
        <v>857546</v>
      </c>
      <c r="C73" s="21">
        <v>888873</v>
      </c>
      <c r="D73" s="20">
        <v>910868</v>
      </c>
      <c r="E73" s="23">
        <v>102.47448173136095</v>
      </c>
      <c r="F73" s="428">
        <v>21995</v>
      </c>
    </row>
    <row r="74" spans="1:6" ht="15">
      <c r="A74" s="426" t="s">
        <v>225</v>
      </c>
      <c r="B74" s="20">
        <v>21460</v>
      </c>
      <c r="C74" s="21">
        <v>44391</v>
      </c>
      <c r="D74" s="20">
        <v>38200</v>
      </c>
      <c r="E74" s="23">
        <v>86.05347930886892</v>
      </c>
      <c r="F74" s="428">
        <v>-6191</v>
      </c>
    </row>
    <row r="75" spans="1:6" ht="15.75">
      <c r="A75" s="436"/>
      <c r="B75" s="25"/>
      <c r="C75" s="65"/>
      <c r="D75" s="25"/>
      <c r="E75" s="27"/>
      <c r="F75" s="437"/>
    </row>
    <row r="76" spans="1:6" ht="15.75">
      <c r="A76" s="424" t="s">
        <v>96</v>
      </c>
      <c r="B76" s="16">
        <v>461387</v>
      </c>
      <c r="C76" s="17">
        <v>545348</v>
      </c>
      <c r="D76" s="16">
        <v>703196</v>
      </c>
      <c r="E76" s="22">
        <v>128.94445381664553</v>
      </c>
      <c r="F76" s="427">
        <v>157848</v>
      </c>
    </row>
    <row r="77" spans="1:6" ht="15">
      <c r="A77" s="426" t="s">
        <v>11</v>
      </c>
      <c r="B77" s="20"/>
      <c r="C77" s="21"/>
      <c r="D77" s="20"/>
      <c r="E77" s="23"/>
      <c r="F77" s="428"/>
    </row>
    <row r="78" spans="1:6" ht="15">
      <c r="A78" s="426" t="s">
        <v>217</v>
      </c>
      <c r="B78" s="20">
        <v>171846</v>
      </c>
      <c r="C78" s="21">
        <v>127196</v>
      </c>
      <c r="D78" s="20">
        <v>172850</v>
      </c>
      <c r="E78" s="23">
        <v>135.89263813327463</v>
      </c>
      <c r="F78" s="428">
        <v>45654</v>
      </c>
    </row>
    <row r="79" spans="1:6" ht="15">
      <c r="A79" s="426" t="s">
        <v>218</v>
      </c>
      <c r="B79" s="20">
        <v>-1243114</v>
      </c>
      <c r="C79" s="21">
        <v>-1262516</v>
      </c>
      <c r="D79" s="20">
        <v>-1147911</v>
      </c>
      <c r="E79" s="23">
        <v>90.92249127931844</v>
      </c>
      <c r="F79" s="428">
        <v>114605</v>
      </c>
    </row>
    <row r="80" spans="1:6" ht="15">
      <c r="A80" s="426" t="s">
        <v>219</v>
      </c>
      <c r="B80" s="20">
        <v>226423</v>
      </c>
      <c r="C80" s="21">
        <v>396407</v>
      </c>
      <c r="D80" s="20">
        <v>327754</v>
      </c>
      <c r="E80" s="23">
        <v>82.6811837328806</v>
      </c>
      <c r="F80" s="428">
        <v>-68653</v>
      </c>
    </row>
    <row r="81" spans="1:6" ht="15">
      <c r="A81" s="426" t="s">
        <v>220</v>
      </c>
      <c r="B81" s="20">
        <v>-1016691</v>
      </c>
      <c r="C81" s="21">
        <v>-866109</v>
      </c>
      <c r="D81" s="20">
        <v>-820157</v>
      </c>
      <c r="E81" s="23">
        <v>94.69443222504327</v>
      </c>
      <c r="F81" s="428">
        <v>45952</v>
      </c>
    </row>
    <row r="82" spans="1:6" ht="15">
      <c r="A82" s="426" t="s">
        <v>221</v>
      </c>
      <c r="B82" s="20">
        <v>112198</v>
      </c>
      <c r="C82" s="21">
        <v>105562</v>
      </c>
      <c r="D82" s="20">
        <v>119657</v>
      </c>
      <c r="E82" s="23">
        <v>113.35234269907733</v>
      </c>
      <c r="F82" s="428">
        <v>14095</v>
      </c>
    </row>
    <row r="83" spans="1:6" ht="15">
      <c r="A83" s="426" t="s">
        <v>222</v>
      </c>
      <c r="B83" s="20">
        <v>30522</v>
      </c>
      <c r="C83" s="21">
        <v>34870</v>
      </c>
      <c r="D83" s="20">
        <v>32517</v>
      </c>
      <c r="E83" s="23">
        <v>93.25207915113279</v>
      </c>
      <c r="F83" s="428">
        <v>-2353</v>
      </c>
    </row>
    <row r="84" spans="1:6" ht="15">
      <c r="A84" s="426" t="s">
        <v>223</v>
      </c>
      <c r="B84" s="20">
        <v>200971</v>
      </c>
      <c r="C84" s="21">
        <v>191477</v>
      </c>
      <c r="D84" s="20">
        <v>220720</v>
      </c>
      <c r="E84" s="23">
        <v>115.27233035821536</v>
      </c>
      <c r="F84" s="428">
        <v>29243</v>
      </c>
    </row>
    <row r="85" spans="1:6" ht="15">
      <c r="A85" s="426" t="s">
        <v>224</v>
      </c>
      <c r="B85" s="20">
        <v>941081</v>
      </c>
      <c r="C85" s="21">
        <v>907961</v>
      </c>
      <c r="D85" s="20">
        <v>939409</v>
      </c>
      <c r="E85" s="23">
        <v>103.46358488965936</v>
      </c>
      <c r="F85" s="428">
        <v>31448</v>
      </c>
    </row>
    <row r="86" spans="1:6" ht="15">
      <c r="A86" s="426" t="s">
        <v>225</v>
      </c>
      <c r="B86" s="20">
        <v>21460</v>
      </c>
      <c r="C86" s="21">
        <v>44391</v>
      </c>
      <c r="D86" s="20">
        <v>38200</v>
      </c>
      <c r="E86" s="68">
        <v>86.05347930886892</v>
      </c>
      <c r="F86" s="428">
        <v>-6191</v>
      </c>
    </row>
    <row r="87" spans="1:6" ht="15">
      <c r="A87" s="436"/>
      <c r="B87" s="25"/>
      <c r="C87" s="26"/>
      <c r="D87" s="25"/>
      <c r="E87" s="69"/>
      <c r="F87" s="437"/>
    </row>
    <row r="88" spans="1:6" ht="15.75">
      <c r="A88" s="439" t="s">
        <v>230</v>
      </c>
      <c r="B88" s="29">
        <v>461387</v>
      </c>
      <c r="C88" s="70">
        <v>545348</v>
      </c>
      <c r="D88" s="29">
        <v>703196</v>
      </c>
      <c r="E88" s="18">
        <v>128.94445381664553</v>
      </c>
      <c r="F88" s="425">
        <v>157848</v>
      </c>
    </row>
    <row r="89" spans="1:6" ht="15">
      <c r="A89" s="426" t="s">
        <v>11</v>
      </c>
      <c r="B89" s="20"/>
      <c r="C89" s="63"/>
      <c r="D89" s="20"/>
      <c r="E89" s="23"/>
      <c r="F89" s="428"/>
    </row>
    <row r="90" spans="1:6" ht="15">
      <c r="A90" s="426" t="s">
        <v>217</v>
      </c>
      <c r="B90" s="20">
        <v>49846</v>
      </c>
      <c r="C90" s="63">
        <v>35000</v>
      </c>
      <c r="D90" s="20">
        <v>52250</v>
      </c>
      <c r="E90" s="23">
        <v>149.28571428571428</v>
      </c>
      <c r="F90" s="428">
        <v>17250</v>
      </c>
    </row>
    <row r="91" spans="1:6" ht="15">
      <c r="A91" s="426" t="s">
        <v>218</v>
      </c>
      <c r="B91" s="20">
        <v>217886</v>
      </c>
      <c r="C91" s="63">
        <v>239550</v>
      </c>
      <c r="D91" s="20">
        <v>369689</v>
      </c>
      <c r="E91" s="23">
        <v>154.326445418493</v>
      </c>
      <c r="F91" s="428">
        <v>130139</v>
      </c>
    </row>
    <row r="92" spans="1:6" ht="15">
      <c r="A92" s="426" t="s">
        <v>219</v>
      </c>
      <c r="B92" s="20">
        <v>105423</v>
      </c>
      <c r="C92" s="63">
        <v>196407</v>
      </c>
      <c r="D92" s="20">
        <v>167754</v>
      </c>
      <c r="E92" s="23">
        <v>85.41141609005788</v>
      </c>
      <c r="F92" s="428">
        <v>-28653</v>
      </c>
    </row>
    <row r="93" spans="1:6" ht="15">
      <c r="A93" s="426" t="s">
        <v>220</v>
      </c>
      <c r="B93" s="20">
        <v>323309</v>
      </c>
      <c r="C93" s="63">
        <v>435957</v>
      </c>
      <c r="D93" s="20">
        <v>537443</v>
      </c>
      <c r="E93" s="23">
        <v>123.27890135953777</v>
      </c>
      <c r="F93" s="428">
        <v>101486</v>
      </c>
    </row>
    <row r="94" spans="1:6" ht="15">
      <c r="A94" s="426" t="s">
        <v>221</v>
      </c>
      <c r="B94" s="20">
        <v>18198</v>
      </c>
      <c r="C94" s="63">
        <v>5000</v>
      </c>
      <c r="D94" s="20">
        <v>19657</v>
      </c>
      <c r="E94" s="23">
        <v>393.14</v>
      </c>
      <c r="F94" s="428">
        <v>14657</v>
      </c>
    </row>
    <row r="95" spans="1:6" ht="15">
      <c r="A95" s="426" t="s">
        <v>222</v>
      </c>
      <c r="B95" s="20">
        <v>5522</v>
      </c>
      <c r="C95" s="63">
        <v>5000</v>
      </c>
      <c r="D95" s="20">
        <v>6517</v>
      </c>
      <c r="E95" s="23">
        <v>130.33999999999997</v>
      </c>
      <c r="F95" s="428">
        <v>1517</v>
      </c>
    </row>
    <row r="96" spans="1:6" ht="15">
      <c r="A96" s="426" t="s">
        <v>223</v>
      </c>
      <c r="B96" s="20">
        <v>35971</v>
      </c>
      <c r="C96" s="63">
        <v>20000</v>
      </c>
      <c r="D96" s="20">
        <v>36720</v>
      </c>
      <c r="E96" s="23">
        <v>183.6</v>
      </c>
      <c r="F96" s="428">
        <v>16720</v>
      </c>
    </row>
    <row r="97" spans="1:6" ht="15">
      <c r="A97" s="426" t="s">
        <v>224</v>
      </c>
      <c r="B97" s="20">
        <v>7081</v>
      </c>
      <c r="C97" s="63">
        <v>0</v>
      </c>
      <c r="D97" s="20">
        <v>12409</v>
      </c>
      <c r="E97" s="23">
        <v>0</v>
      </c>
      <c r="F97" s="428">
        <v>12409</v>
      </c>
    </row>
    <row r="98" spans="1:6" ht="15.75" thickBot="1">
      <c r="A98" s="429" t="s">
        <v>225</v>
      </c>
      <c r="B98" s="430">
        <v>21460</v>
      </c>
      <c r="C98" s="440">
        <v>44391</v>
      </c>
      <c r="D98" s="430">
        <v>38200</v>
      </c>
      <c r="E98" s="432">
        <v>86.05347930886892</v>
      </c>
      <c r="F98" s="433">
        <v>-6191</v>
      </c>
    </row>
    <row r="99" spans="1:6" ht="15.75">
      <c r="A99" s="377"/>
      <c r="B99" s="392"/>
      <c r="C99" s="392"/>
      <c r="D99" s="392"/>
      <c r="E99" s="393"/>
      <c r="F99" s="372"/>
    </row>
    <row r="100" spans="1:6" ht="15">
      <c r="A100" s="220" t="s">
        <v>343</v>
      </c>
      <c r="B100" s="372"/>
      <c r="C100" s="393"/>
      <c r="D100" s="394"/>
      <c r="E100" s="393"/>
      <c r="F100" s="372"/>
    </row>
    <row r="101" spans="1:6" ht="15">
      <c r="A101" s="222" t="s">
        <v>344</v>
      </c>
      <c r="B101" s="372"/>
      <c r="C101" s="373"/>
      <c r="D101" s="393"/>
      <c r="E101" s="393"/>
      <c r="F101" s="372"/>
    </row>
    <row r="102" spans="1:6" ht="15">
      <c r="A102" s="395" t="s">
        <v>345</v>
      </c>
      <c r="B102" s="372"/>
      <c r="C102" s="373"/>
      <c r="D102" s="393"/>
      <c r="E102" s="393"/>
      <c r="F102" s="372"/>
    </row>
    <row r="103" spans="1:6" ht="15">
      <c r="A103" t="s">
        <v>312</v>
      </c>
      <c r="B103"/>
      <c r="C103"/>
      <c r="D103"/>
      <c r="E103"/>
      <c r="F103"/>
    </row>
  </sheetData>
  <sheetProtection/>
  <mergeCells count="8"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8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M18" sqref="M18"/>
    </sheetView>
  </sheetViews>
  <sheetFormatPr defaultColWidth="9.140625" defaultRowHeight="12.75"/>
  <cols>
    <col min="1" max="1" width="25.421875" style="11" customWidth="1"/>
    <col min="2" max="2" width="16.7109375" style="11" customWidth="1"/>
    <col min="3" max="3" width="17.140625" style="11" customWidth="1"/>
    <col min="4" max="4" width="17.28125" style="11" customWidth="1"/>
    <col min="5" max="5" width="14.57421875" style="11" customWidth="1"/>
    <col min="6" max="6" width="15.57421875" style="11" customWidth="1"/>
    <col min="7" max="7" width="15.421875" style="11" customWidth="1"/>
    <col min="8" max="8" width="11.00390625" style="11" customWidth="1"/>
    <col min="9" max="9" width="2.57421875" style="11" hidden="1" customWidth="1"/>
    <col min="10" max="16384" width="9.140625" style="11" customWidth="1"/>
  </cols>
  <sheetData>
    <row r="1" spans="1:6" ht="15">
      <c r="A1" s="396"/>
      <c r="B1" s="396"/>
      <c r="C1" s="396"/>
      <c r="D1" s="396"/>
      <c r="E1" s="396"/>
      <c r="F1" s="396" t="s">
        <v>269</v>
      </c>
    </row>
    <row r="2" spans="1:6" ht="15">
      <c r="A2" s="396"/>
      <c r="B2" s="396"/>
      <c r="C2" s="396"/>
      <c r="D2" s="396"/>
      <c r="E2" s="396"/>
      <c r="F2" s="396"/>
    </row>
    <row r="3" spans="1:6" ht="15.75">
      <c r="A3" s="611" t="s">
        <v>263</v>
      </c>
      <c r="B3" s="611"/>
      <c r="C3" s="611"/>
      <c r="D3" s="611"/>
      <c r="E3" s="611"/>
      <c r="F3" s="611"/>
    </row>
    <row r="4" spans="1:6" ht="15">
      <c r="A4" s="612" t="s">
        <v>262</v>
      </c>
      <c r="B4" s="612"/>
      <c r="C4" s="612"/>
      <c r="D4" s="612"/>
      <c r="E4" s="612"/>
      <c r="F4" s="612"/>
    </row>
    <row r="5" spans="1:6" ht="15.75" thickBot="1">
      <c r="A5" s="396"/>
      <c r="B5" s="396"/>
      <c r="C5" s="396"/>
      <c r="D5" s="396"/>
      <c r="E5" s="396"/>
      <c r="F5" s="396" t="s">
        <v>311</v>
      </c>
    </row>
    <row r="6" spans="1:6" ht="47.25">
      <c r="A6" s="441" t="s">
        <v>89</v>
      </c>
      <c r="B6" s="442" t="s">
        <v>329</v>
      </c>
      <c r="C6" s="442" t="s">
        <v>330</v>
      </c>
      <c r="D6" s="442" t="s">
        <v>331</v>
      </c>
      <c r="E6" s="442" t="s">
        <v>298</v>
      </c>
      <c r="F6" s="443" t="s">
        <v>338</v>
      </c>
    </row>
    <row r="7" spans="1:6" ht="15">
      <c r="A7" s="444" t="s">
        <v>76</v>
      </c>
      <c r="B7" s="397">
        <v>1</v>
      </c>
      <c r="C7" s="397">
        <v>2</v>
      </c>
      <c r="D7" s="397">
        <v>3</v>
      </c>
      <c r="E7" s="397">
        <v>4</v>
      </c>
      <c r="F7" s="445">
        <v>5</v>
      </c>
    </row>
    <row r="8" spans="1:6" ht="15.75">
      <c r="A8" s="446" t="s">
        <v>350</v>
      </c>
      <c r="B8" s="398">
        <v>145017</v>
      </c>
      <c r="C8" s="398">
        <v>150391</v>
      </c>
      <c r="D8" s="398">
        <v>166982</v>
      </c>
      <c r="E8" s="399">
        <v>111.03191015419807</v>
      </c>
      <c r="F8" s="447">
        <v>16591</v>
      </c>
    </row>
    <row r="9" spans="1:6" ht="15.75">
      <c r="A9" s="446" t="s">
        <v>351</v>
      </c>
      <c r="B9" s="398">
        <v>123557</v>
      </c>
      <c r="C9" s="398">
        <v>106000</v>
      </c>
      <c r="D9" s="398">
        <v>128782</v>
      </c>
      <c r="E9" s="399">
        <v>121.49245283018868</v>
      </c>
      <c r="F9" s="447">
        <v>22782</v>
      </c>
    </row>
    <row r="10" spans="1:6" ht="15">
      <c r="A10" s="448" t="s">
        <v>11</v>
      </c>
      <c r="B10" s="400"/>
      <c r="C10" s="400"/>
      <c r="D10" s="400"/>
      <c r="E10" s="400"/>
      <c r="F10" s="449"/>
    </row>
    <row r="11" spans="1:6" ht="15">
      <c r="A11" s="450" t="s">
        <v>97</v>
      </c>
      <c r="B11" s="401">
        <v>5381</v>
      </c>
      <c r="C11" s="401">
        <v>1057</v>
      </c>
      <c r="D11" s="401">
        <v>3196</v>
      </c>
      <c r="E11" s="402">
        <v>302.36518448438983</v>
      </c>
      <c r="F11" s="451">
        <v>2139</v>
      </c>
    </row>
    <row r="12" spans="1:6" ht="15">
      <c r="A12" s="450" t="s">
        <v>98</v>
      </c>
      <c r="B12" s="401">
        <v>118176</v>
      </c>
      <c r="C12" s="401">
        <v>104943</v>
      </c>
      <c r="D12" s="401">
        <v>125586</v>
      </c>
      <c r="E12" s="402">
        <v>119.67067836825704</v>
      </c>
      <c r="F12" s="451">
        <v>20643</v>
      </c>
    </row>
    <row r="13" spans="1:6" ht="15">
      <c r="A13" s="448" t="s">
        <v>56</v>
      </c>
      <c r="B13" s="400"/>
      <c r="C13" s="400"/>
      <c r="D13" s="400"/>
      <c r="E13" s="400"/>
      <c r="F13" s="449"/>
    </row>
    <row r="14" spans="1:6" ht="15.75" thickBot="1">
      <c r="A14" s="452" t="s">
        <v>99</v>
      </c>
      <c r="B14" s="453">
        <v>80582</v>
      </c>
      <c r="C14" s="453">
        <v>80318</v>
      </c>
      <c r="D14" s="453">
        <v>86043</v>
      </c>
      <c r="E14" s="454">
        <v>107.12791653178616</v>
      </c>
      <c r="F14" s="455">
        <v>5725</v>
      </c>
    </row>
  </sheetData>
  <sheetProtection/>
  <mergeCells count="2">
    <mergeCell ref="A3:F3"/>
    <mergeCell ref="A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view="pageBreakPreview" zoomScale="80" zoomScaleSheetLayoutView="80" zoomScalePageLayoutView="0" workbookViewId="0" topLeftCell="A1">
      <selection activeCell="I14" sqref="I14"/>
    </sheetView>
  </sheetViews>
  <sheetFormatPr defaultColWidth="8.00390625" defaultRowHeight="12.75"/>
  <cols>
    <col min="1" max="1" width="45.00390625" style="12" customWidth="1"/>
    <col min="2" max="2" width="14.7109375" style="12" customWidth="1"/>
    <col min="3" max="4" width="14.7109375" style="13" customWidth="1"/>
    <col min="5" max="8" width="14.7109375" style="12" customWidth="1"/>
    <col min="9" max="9" width="12.57421875" style="12" customWidth="1"/>
    <col min="10" max="10" width="15.28125" style="12" customWidth="1"/>
    <col min="11" max="11" width="11.57421875" style="12" customWidth="1"/>
    <col min="12" max="12" width="10.7109375" style="12" customWidth="1"/>
    <col min="13" max="16384" width="8.00390625" style="12" customWidth="1"/>
  </cols>
  <sheetData>
    <row r="1" spans="1:7" ht="15" customHeight="1">
      <c r="A1" s="371" t="s">
        <v>334</v>
      </c>
      <c r="B1" s="372"/>
      <c r="C1" s="373"/>
      <c r="D1" s="372"/>
      <c r="E1" s="372"/>
      <c r="F1" s="374" t="s">
        <v>335</v>
      </c>
      <c r="G1" s="19"/>
    </row>
    <row r="2" spans="1:10" ht="15.75">
      <c r="A2" s="375"/>
      <c r="B2" s="372"/>
      <c r="C2" s="373"/>
      <c r="D2" s="372"/>
      <c r="E2" s="372"/>
      <c r="F2" s="372"/>
      <c r="G2" s="32"/>
      <c r="J2" s="19"/>
    </row>
    <row r="3" spans="1:10" ht="15.75">
      <c r="A3" s="599" t="s">
        <v>265</v>
      </c>
      <c r="B3" s="599"/>
      <c r="C3" s="599"/>
      <c r="D3" s="599"/>
      <c r="E3" s="599"/>
      <c r="F3" s="372"/>
      <c r="G3" s="19"/>
      <c r="J3" s="19"/>
    </row>
    <row r="4" spans="1:10" ht="15.75">
      <c r="A4" s="376"/>
      <c r="B4" s="372"/>
      <c r="C4" s="373"/>
      <c r="D4" s="372"/>
      <c r="E4" s="372"/>
      <c r="F4" s="372"/>
      <c r="J4" s="19"/>
    </row>
    <row r="5" spans="1:10" ht="15.75">
      <c r="A5" s="377"/>
      <c r="B5" s="377"/>
      <c r="C5" s="373"/>
      <c r="D5" s="372"/>
      <c r="E5" s="372"/>
      <c r="F5" s="372"/>
      <c r="J5" s="19"/>
    </row>
    <row r="6" spans="1:10" ht="15.75" thickBot="1">
      <c r="A6" s="372"/>
      <c r="B6" s="372"/>
      <c r="C6" s="373"/>
      <c r="D6" s="372"/>
      <c r="E6" s="372"/>
      <c r="F6" s="374" t="s">
        <v>311</v>
      </c>
      <c r="G6" s="19"/>
      <c r="J6" s="19"/>
    </row>
    <row r="7" spans="1:10" ht="15">
      <c r="A7" s="600" t="s">
        <v>89</v>
      </c>
      <c r="B7" s="602" t="s">
        <v>336</v>
      </c>
      <c r="C7" s="602" t="s">
        <v>330</v>
      </c>
      <c r="D7" s="602" t="s">
        <v>337</v>
      </c>
      <c r="E7" s="602" t="s">
        <v>298</v>
      </c>
      <c r="F7" s="609" t="s">
        <v>338</v>
      </c>
      <c r="G7" s="19"/>
      <c r="J7" s="19"/>
    </row>
    <row r="8" spans="1:10" ht="15">
      <c r="A8" s="601"/>
      <c r="B8" s="603"/>
      <c r="C8" s="603"/>
      <c r="D8" s="603"/>
      <c r="E8" s="603"/>
      <c r="F8" s="610"/>
      <c r="G8" s="19"/>
      <c r="J8" s="19"/>
    </row>
    <row r="9" spans="1:10" ht="15">
      <c r="A9" s="456" t="s">
        <v>76</v>
      </c>
      <c r="B9" s="378">
        <v>1</v>
      </c>
      <c r="C9" s="379">
        <v>2</v>
      </c>
      <c r="D9" s="378">
        <v>3</v>
      </c>
      <c r="E9" s="380">
        <v>4</v>
      </c>
      <c r="F9" s="457">
        <v>5</v>
      </c>
      <c r="J9" s="19"/>
    </row>
    <row r="10" spans="1:10" ht="15.75">
      <c r="A10" s="458"/>
      <c r="B10" s="381"/>
      <c r="C10" s="381"/>
      <c r="D10" s="382"/>
      <c r="E10" s="383"/>
      <c r="F10" s="459"/>
      <c r="G10" s="19"/>
      <c r="J10" s="19"/>
    </row>
    <row r="11" spans="1:10" ht="15.75">
      <c r="A11" s="424" t="s">
        <v>231</v>
      </c>
      <c r="B11" s="16">
        <v>428902</v>
      </c>
      <c r="C11" s="17">
        <v>468049</v>
      </c>
      <c r="D11" s="16">
        <v>436683</v>
      </c>
      <c r="E11" s="22">
        <v>93.29856489384657</v>
      </c>
      <c r="F11" s="427">
        <v>-31366</v>
      </c>
      <c r="J11" s="19"/>
    </row>
    <row r="12" spans="1:10" ht="15">
      <c r="A12" s="426" t="s">
        <v>11</v>
      </c>
      <c r="B12" s="20"/>
      <c r="C12" s="63"/>
      <c r="D12" s="20"/>
      <c r="E12" s="23"/>
      <c r="F12" s="428"/>
      <c r="J12" s="19"/>
    </row>
    <row r="13" spans="1:10" ht="15">
      <c r="A13" s="426" t="s">
        <v>232</v>
      </c>
      <c r="B13" s="20">
        <v>381024</v>
      </c>
      <c r="C13" s="63">
        <v>410619</v>
      </c>
      <c r="D13" s="20">
        <v>392037</v>
      </c>
      <c r="E13" s="23">
        <v>95.47463707232252</v>
      </c>
      <c r="F13" s="428">
        <v>-18582</v>
      </c>
      <c r="G13" s="19"/>
      <c r="J13" s="19"/>
    </row>
    <row r="14" spans="1:10" ht="15">
      <c r="A14" s="426" t="s">
        <v>233</v>
      </c>
      <c r="B14" s="20">
        <v>22446</v>
      </c>
      <c r="C14" s="63">
        <v>26903</v>
      </c>
      <c r="D14" s="20">
        <v>22336</v>
      </c>
      <c r="E14" s="23">
        <v>83.02419804482771</v>
      </c>
      <c r="F14" s="428">
        <v>-4567</v>
      </c>
      <c r="J14" s="19"/>
    </row>
    <row r="15" spans="1:10" ht="15">
      <c r="A15" s="426" t="s">
        <v>234</v>
      </c>
      <c r="B15" s="20">
        <v>831</v>
      </c>
      <c r="C15" s="63">
        <v>1140</v>
      </c>
      <c r="D15" s="20">
        <v>610</v>
      </c>
      <c r="E15" s="23">
        <v>53.50877192982456</v>
      </c>
      <c r="F15" s="428">
        <v>-530</v>
      </c>
      <c r="J15" s="19"/>
    </row>
    <row r="16" spans="1:7" ht="15">
      <c r="A16" s="426" t="s">
        <v>235</v>
      </c>
      <c r="B16" s="20">
        <v>24434</v>
      </c>
      <c r="C16" s="63">
        <v>29187</v>
      </c>
      <c r="D16" s="20">
        <v>21517</v>
      </c>
      <c r="E16" s="23">
        <v>73.72117723644088</v>
      </c>
      <c r="F16" s="428">
        <v>-7670</v>
      </c>
      <c r="G16" s="19"/>
    </row>
    <row r="17" spans="1:7" ht="15">
      <c r="A17" s="426" t="s">
        <v>236</v>
      </c>
      <c r="B17" s="20">
        <v>167</v>
      </c>
      <c r="C17" s="63">
        <v>200</v>
      </c>
      <c r="D17" s="20">
        <v>183</v>
      </c>
      <c r="E17" s="23">
        <v>91.5</v>
      </c>
      <c r="F17" s="428">
        <v>-17</v>
      </c>
      <c r="G17" s="19"/>
    </row>
    <row r="18" spans="1:6" ht="27.75" customHeight="1">
      <c r="A18" s="426"/>
      <c r="B18" s="20"/>
      <c r="C18" s="17"/>
      <c r="D18" s="20"/>
      <c r="E18" s="23"/>
      <c r="F18" s="428"/>
    </row>
    <row r="19" spans="1:6" ht="15.75">
      <c r="A19" s="439" t="s">
        <v>237</v>
      </c>
      <c r="B19" s="29">
        <v>437966</v>
      </c>
      <c r="C19" s="30">
        <v>478084</v>
      </c>
      <c r="D19" s="29">
        <v>444626</v>
      </c>
      <c r="E19" s="18">
        <v>93.00164824591495</v>
      </c>
      <c r="F19" s="425">
        <v>-33458</v>
      </c>
    </row>
    <row r="20" spans="1:6" ht="15">
      <c r="A20" s="426" t="s">
        <v>11</v>
      </c>
      <c r="B20" s="20"/>
      <c r="C20" s="21"/>
      <c r="D20" s="20"/>
      <c r="E20" s="23"/>
      <c r="F20" s="428"/>
    </row>
    <row r="21" spans="1:7" ht="15">
      <c r="A21" s="426" t="s">
        <v>238</v>
      </c>
      <c r="B21" s="20">
        <v>403264</v>
      </c>
      <c r="C21" s="21">
        <v>437565</v>
      </c>
      <c r="D21" s="20">
        <v>413923</v>
      </c>
      <c r="E21" s="23">
        <v>94.5969170294699</v>
      </c>
      <c r="F21" s="428">
        <v>-23642</v>
      </c>
      <c r="G21" s="19"/>
    </row>
    <row r="22" spans="1:6" ht="15">
      <c r="A22" s="426" t="s">
        <v>290</v>
      </c>
      <c r="B22" s="20">
        <v>380045</v>
      </c>
      <c r="C22" s="21">
        <v>409592</v>
      </c>
      <c r="D22" s="20">
        <v>391034</v>
      </c>
      <c r="E22" s="23">
        <v>95.4691497880818</v>
      </c>
      <c r="F22" s="428">
        <v>-18558</v>
      </c>
    </row>
    <row r="23" spans="1:6" ht="15">
      <c r="A23" s="426" t="s">
        <v>291</v>
      </c>
      <c r="B23" s="20">
        <v>22390</v>
      </c>
      <c r="C23" s="21">
        <v>26836</v>
      </c>
      <c r="D23" s="20">
        <v>22281</v>
      </c>
      <c r="E23" s="23">
        <v>83.0265315248174</v>
      </c>
      <c r="F23" s="428">
        <v>-4555</v>
      </c>
    </row>
    <row r="24" spans="1:7" ht="15">
      <c r="A24" s="426" t="s">
        <v>292</v>
      </c>
      <c r="B24" s="20">
        <v>829</v>
      </c>
      <c r="C24" s="21">
        <v>1137</v>
      </c>
      <c r="D24" s="20">
        <v>608</v>
      </c>
      <c r="E24" s="23">
        <v>53.4740545294635</v>
      </c>
      <c r="F24" s="428">
        <v>-529</v>
      </c>
      <c r="G24" s="13"/>
    </row>
    <row r="25" spans="1:7" ht="15">
      <c r="A25" s="426" t="s">
        <v>239</v>
      </c>
      <c r="B25" s="20">
        <v>24376</v>
      </c>
      <c r="C25" s="21">
        <v>29114</v>
      </c>
      <c r="D25" s="20">
        <v>21467</v>
      </c>
      <c r="E25" s="23">
        <v>73.7342859105585</v>
      </c>
      <c r="F25" s="428">
        <v>-7647</v>
      </c>
      <c r="G25" s="13"/>
    </row>
    <row r="26" spans="1:7" ht="15">
      <c r="A26" s="426" t="s">
        <v>240</v>
      </c>
      <c r="B26" s="20">
        <v>167</v>
      </c>
      <c r="C26" s="21">
        <v>200</v>
      </c>
      <c r="D26" s="20">
        <v>183</v>
      </c>
      <c r="E26" s="23">
        <v>91.5</v>
      </c>
      <c r="F26" s="428">
        <v>-17</v>
      </c>
      <c r="G26" s="13"/>
    </row>
    <row r="27" spans="1:6" ht="15">
      <c r="A27" s="426" t="s">
        <v>241</v>
      </c>
      <c r="B27" s="20">
        <v>53</v>
      </c>
      <c r="C27" s="21">
        <v>0</v>
      </c>
      <c r="D27" s="20">
        <v>16</v>
      </c>
      <c r="E27" s="23">
        <v>0</v>
      </c>
      <c r="F27" s="428">
        <v>16</v>
      </c>
    </row>
    <row r="28" spans="1:6" ht="15.75" thickBot="1">
      <c r="A28" s="429" t="s">
        <v>242</v>
      </c>
      <c r="B28" s="430">
        <v>10106</v>
      </c>
      <c r="C28" s="440">
        <v>11205</v>
      </c>
      <c r="D28" s="430">
        <v>9037</v>
      </c>
      <c r="E28" s="432">
        <v>80.65149486836233</v>
      </c>
      <c r="F28" s="433">
        <v>-2168</v>
      </c>
    </row>
    <row r="32" spans="5:7" ht="15">
      <c r="E32" s="19"/>
      <c r="F32" s="19"/>
      <c r="G32" s="19"/>
    </row>
    <row r="35" s="12" customFormat="1" ht="15"/>
    <row r="36" spans="5:7" s="12" customFormat="1" ht="15">
      <c r="E36" s="19"/>
      <c r="F36" s="19"/>
      <c r="G36" s="19"/>
    </row>
  </sheetData>
  <sheetProtection/>
  <mergeCells count="7">
    <mergeCell ref="F7:F8"/>
    <mergeCell ref="A3:E3"/>
    <mergeCell ref="A7:A8"/>
    <mergeCell ref="B7:B8"/>
    <mergeCell ref="C7:C8"/>
    <mergeCell ref="D7:D8"/>
    <mergeCell ref="E7:E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N1:X2"/>
  <sheetViews>
    <sheetView view="pageBreakPreview" zoomScaleSheetLayoutView="100" zoomScalePageLayoutView="0" workbookViewId="0" topLeftCell="A1">
      <selection activeCell="P48" sqref="P48"/>
    </sheetView>
  </sheetViews>
  <sheetFormatPr defaultColWidth="9.140625" defaultRowHeight="12.75"/>
  <cols>
    <col min="23" max="23" width="3.421875" style="0" customWidth="1"/>
    <col min="24" max="24" width="11.7109375" style="0" customWidth="1"/>
  </cols>
  <sheetData>
    <row r="1" ht="12.75">
      <c r="N1" t="s">
        <v>318</v>
      </c>
    </row>
    <row r="2" spans="22:24" ht="20.25">
      <c r="V2" s="613"/>
      <c r="W2" s="613"/>
      <c r="X2" s="613"/>
    </row>
  </sheetData>
  <sheetProtection/>
  <mergeCells count="1">
    <mergeCell ref="V2:X2"/>
  </mergeCells>
  <printOptions horizontalCentered="1"/>
  <pageMargins left="0.25" right="0.25" top="0.75" bottom="0.75" header="0.3" footer="0.3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20.7109375" style="0" customWidth="1"/>
    <col min="2" max="2" width="15.421875" style="0" bestFit="1" customWidth="1"/>
    <col min="3" max="3" width="16.57421875" style="0" bestFit="1" customWidth="1"/>
    <col min="4" max="4" width="20.57421875" style="0" customWidth="1"/>
    <col min="5" max="5" width="14.00390625" style="0" customWidth="1"/>
    <col min="6" max="6" width="14.28125" style="0" bestFit="1" customWidth="1"/>
    <col min="7" max="7" width="14.28125" style="0" customWidth="1"/>
    <col min="8" max="8" width="14.57421875" style="0" customWidth="1"/>
    <col min="9" max="9" width="15.00390625" style="0" customWidth="1"/>
    <col min="10" max="10" width="16.57421875" style="0" bestFit="1" customWidth="1"/>
    <col min="11" max="11" width="15.421875" style="0" bestFit="1" customWidth="1"/>
  </cols>
  <sheetData>
    <row r="1" spans="1:10" ht="24.75" customHeight="1">
      <c r="A1" s="492" t="s">
        <v>327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5">
      <c r="A2" s="231"/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5">
      <c r="A3" s="231"/>
      <c r="B3" s="231"/>
      <c r="C3" s="231"/>
      <c r="D3" s="231"/>
      <c r="E3" s="231"/>
      <c r="F3" s="231"/>
      <c r="G3" s="231"/>
      <c r="H3" s="231"/>
      <c r="I3" s="231"/>
      <c r="J3" s="229" t="s">
        <v>249</v>
      </c>
    </row>
    <row r="4" spans="1:10" ht="13.5" thickBot="1">
      <c r="A4" s="11"/>
      <c r="B4" s="11"/>
      <c r="C4" s="11"/>
      <c r="D4" s="11"/>
      <c r="E4" s="11"/>
      <c r="F4" s="11"/>
      <c r="G4" s="11"/>
      <c r="H4" s="11"/>
      <c r="I4" s="11"/>
      <c r="J4" s="229" t="s">
        <v>127</v>
      </c>
    </row>
    <row r="5" spans="1:10" ht="60.75" thickBot="1">
      <c r="A5" s="412"/>
      <c r="B5" s="413" t="s">
        <v>28</v>
      </c>
      <c r="C5" s="413" t="s">
        <v>29</v>
      </c>
      <c r="D5" s="413" t="s">
        <v>30</v>
      </c>
      <c r="E5" s="413" t="s">
        <v>31</v>
      </c>
      <c r="F5" s="413" t="s">
        <v>32</v>
      </c>
      <c r="G5" s="413" t="s">
        <v>33</v>
      </c>
      <c r="H5" s="414" t="s">
        <v>34</v>
      </c>
      <c r="I5" s="414" t="s">
        <v>35</v>
      </c>
      <c r="J5" s="415" t="s">
        <v>272</v>
      </c>
    </row>
    <row r="6" spans="1:10" ht="57.75">
      <c r="A6" s="409" t="s">
        <v>319</v>
      </c>
      <c r="B6" s="410">
        <v>45012090.68</v>
      </c>
      <c r="C6" s="410">
        <v>107033201.21</v>
      </c>
      <c r="D6" s="410">
        <v>44474024.31</v>
      </c>
      <c r="E6" s="410">
        <v>1986296.96</v>
      </c>
      <c r="F6" s="410">
        <v>4188944.96</v>
      </c>
      <c r="G6" s="410">
        <v>12589.2</v>
      </c>
      <c r="H6" s="410">
        <v>679525.44</v>
      </c>
      <c r="I6" s="410">
        <v>3226873.32</v>
      </c>
      <c r="J6" s="411">
        <f>SUM(B6:I6)</f>
        <v>206613546.07999998</v>
      </c>
    </row>
    <row r="7" spans="1:10" ht="14.25">
      <c r="A7" s="405" t="s">
        <v>36</v>
      </c>
      <c r="B7" s="230">
        <v>699793.44</v>
      </c>
      <c r="C7" s="230">
        <v>439808.66</v>
      </c>
      <c r="D7" s="230">
        <v>3420491.21</v>
      </c>
      <c r="E7" s="230">
        <v>419695</v>
      </c>
      <c r="F7" s="230">
        <v>0</v>
      </c>
      <c r="G7" s="230">
        <v>0</v>
      </c>
      <c r="H7" s="230">
        <v>20268</v>
      </c>
      <c r="I7" s="230">
        <v>3175200.94</v>
      </c>
      <c r="J7" s="404">
        <f>SUM(B7:I7)</f>
        <v>8175257.25</v>
      </c>
    </row>
    <row r="8" spans="1:10" ht="14.25">
      <c r="A8" s="405" t="s">
        <v>37</v>
      </c>
      <c r="B8" s="230">
        <v>7398.1</v>
      </c>
      <c r="C8" s="230">
        <v>21856.58</v>
      </c>
      <c r="D8" s="230">
        <v>3804275.68</v>
      </c>
      <c r="E8" s="230">
        <v>299635.17</v>
      </c>
      <c r="F8" s="230">
        <v>0</v>
      </c>
      <c r="G8" s="230">
        <v>0</v>
      </c>
      <c r="H8" s="230">
        <v>699793.44</v>
      </c>
      <c r="I8" s="230">
        <v>4279994.87</v>
      </c>
      <c r="J8" s="404">
        <f>SUM(B8:I8)</f>
        <v>9112953.84</v>
      </c>
    </row>
    <row r="9" spans="1:11" ht="14.25">
      <c r="A9" s="405" t="s">
        <v>38</v>
      </c>
      <c r="B9" s="230">
        <v>0</v>
      </c>
      <c r="C9" s="230">
        <v>0</v>
      </c>
      <c r="D9" s="230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404">
        <v>0</v>
      </c>
      <c r="K9" s="144"/>
    </row>
    <row r="10" spans="1:11" ht="42.75">
      <c r="A10" s="405" t="s">
        <v>5</v>
      </c>
      <c r="B10" s="230">
        <f>SUM(B6+B7-B8)</f>
        <v>45704486.019999996</v>
      </c>
      <c r="C10" s="230">
        <f aca="true" t="shared" si="0" ref="C10:I10">SUM(C6+C7-C8)</f>
        <v>107451153.28999999</v>
      </c>
      <c r="D10" s="230">
        <f t="shared" si="0"/>
        <v>44090239.84</v>
      </c>
      <c r="E10" s="230">
        <f t="shared" si="0"/>
        <v>2106356.79</v>
      </c>
      <c r="F10" s="230">
        <f t="shared" si="0"/>
        <v>4188944.96</v>
      </c>
      <c r="G10" s="230">
        <f>SUM(G6+G7-G8)</f>
        <v>12589.2</v>
      </c>
      <c r="H10" s="230">
        <f t="shared" si="0"/>
        <v>0</v>
      </c>
      <c r="I10" s="230">
        <f t="shared" si="0"/>
        <v>2122079.3899999997</v>
      </c>
      <c r="J10" s="404">
        <f>SUM(J6+J7-J8)</f>
        <v>205675849.48999998</v>
      </c>
      <c r="K10" s="144"/>
    </row>
    <row r="11" spans="1:10" ht="43.5">
      <c r="A11" s="403" t="s">
        <v>320</v>
      </c>
      <c r="B11" s="230">
        <v>43614090.98</v>
      </c>
      <c r="C11" s="230">
        <v>34973332.71</v>
      </c>
      <c r="D11" s="230">
        <v>37751154.11</v>
      </c>
      <c r="E11" s="230">
        <v>1692529.27</v>
      </c>
      <c r="F11" s="230">
        <v>0</v>
      </c>
      <c r="G11" s="230">
        <v>0</v>
      </c>
      <c r="H11" s="230">
        <v>0</v>
      </c>
      <c r="I11" s="230">
        <v>0</v>
      </c>
      <c r="J11" s="404">
        <f>SUM(B11:I11)</f>
        <v>118031107.07</v>
      </c>
    </row>
    <row r="12" spans="1:10" ht="14.25">
      <c r="A12" s="405" t="s">
        <v>39</v>
      </c>
      <c r="B12" s="230">
        <v>860867.36</v>
      </c>
      <c r="C12" s="230">
        <v>3148200.24</v>
      </c>
      <c r="D12" s="230">
        <v>3061850.33</v>
      </c>
      <c r="E12" s="230">
        <v>167313.14</v>
      </c>
      <c r="F12" s="230">
        <v>0</v>
      </c>
      <c r="G12" s="230">
        <v>0</v>
      </c>
      <c r="H12" s="230">
        <v>0</v>
      </c>
      <c r="I12" s="230">
        <v>0</v>
      </c>
      <c r="J12" s="404">
        <f>SUM(B12:I12)</f>
        <v>7238231.069999999</v>
      </c>
    </row>
    <row r="13" spans="1:10" ht="14.25">
      <c r="A13" s="405" t="s">
        <v>40</v>
      </c>
      <c r="B13" s="230">
        <v>3852.23</v>
      </c>
      <c r="C13" s="230">
        <v>84389.4</v>
      </c>
      <c r="D13" s="230">
        <v>3831719.18</v>
      </c>
      <c r="E13" s="230">
        <v>317305.39</v>
      </c>
      <c r="F13" s="230">
        <v>0</v>
      </c>
      <c r="G13" s="230">
        <v>0</v>
      </c>
      <c r="H13" s="230">
        <v>0</v>
      </c>
      <c r="I13" s="230">
        <v>0</v>
      </c>
      <c r="J13" s="404">
        <f>SUM(B13:I13)</f>
        <v>4237266.2</v>
      </c>
    </row>
    <row r="14" spans="1:10" ht="42.75">
      <c r="A14" s="405" t="s">
        <v>5</v>
      </c>
      <c r="B14" s="230">
        <f>SUM(B11+B12-B13)</f>
        <v>44471106.11</v>
      </c>
      <c r="C14" s="230">
        <f>SUM(C11+C12-C13)</f>
        <v>38037143.550000004</v>
      </c>
      <c r="D14" s="230">
        <f>SUM(D11+D12-D13)</f>
        <v>36981285.26</v>
      </c>
      <c r="E14" s="230">
        <f>SUM(E11+E12-E13)</f>
        <v>1542537.02</v>
      </c>
      <c r="F14" s="230">
        <v>0</v>
      </c>
      <c r="G14" s="230">
        <v>0</v>
      </c>
      <c r="H14" s="230">
        <v>0</v>
      </c>
      <c r="I14" s="230">
        <v>0</v>
      </c>
      <c r="J14" s="404">
        <f>SUM(J11+J12-J13)</f>
        <v>121032071.93999998</v>
      </c>
    </row>
    <row r="15" spans="1:10" ht="57.75">
      <c r="A15" s="403" t="s">
        <v>321</v>
      </c>
      <c r="B15" s="230"/>
      <c r="C15" s="230"/>
      <c r="D15" s="230"/>
      <c r="E15" s="230"/>
      <c r="F15" s="230"/>
      <c r="G15" s="230"/>
      <c r="H15" s="230"/>
      <c r="I15" s="230"/>
      <c r="J15" s="404"/>
    </row>
    <row r="16" spans="1:10" ht="14.25">
      <c r="A16" s="405" t="s">
        <v>36</v>
      </c>
      <c r="B16" s="230"/>
      <c r="C16" s="230"/>
      <c r="D16" s="230"/>
      <c r="E16" s="230"/>
      <c r="F16" s="230"/>
      <c r="G16" s="230"/>
      <c r="H16" s="230"/>
      <c r="I16" s="230"/>
      <c r="J16" s="404"/>
    </row>
    <row r="17" spans="1:10" ht="14.25">
      <c r="A17" s="405" t="s">
        <v>37</v>
      </c>
      <c r="B17" s="230"/>
      <c r="C17" s="230"/>
      <c r="D17" s="230"/>
      <c r="E17" s="230"/>
      <c r="F17" s="230"/>
      <c r="G17" s="230"/>
      <c r="H17" s="230"/>
      <c r="I17" s="230"/>
      <c r="J17" s="404"/>
    </row>
    <row r="18" spans="1:10" ht="42.75">
      <c r="A18" s="405" t="s">
        <v>5</v>
      </c>
      <c r="B18" s="230"/>
      <c r="C18" s="230"/>
      <c r="D18" s="230"/>
      <c r="E18" s="230"/>
      <c r="F18" s="230"/>
      <c r="G18" s="230"/>
      <c r="H18" s="230"/>
      <c r="I18" s="230"/>
      <c r="J18" s="404"/>
    </row>
    <row r="19" spans="1:10" ht="15" customHeight="1">
      <c r="A19" s="493" t="s">
        <v>41</v>
      </c>
      <c r="B19" s="494"/>
      <c r="C19" s="494"/>
      <c r="D19" s="494"/>
      <c r="E19" s="494"/>
      <c r="F19" s="494"/>
      <c r="G19" s="494"/>
      <c r="H19" s="494"/>
      <c r="I19" s="494"/>
      <c r="J19" s="495"/>
    </row>
    <row r="20" spans="1:10" ht="42.75">
      <c r="A20" s="405" t="s">
        <v>42</v>
      </c>
      <c r="B20" s="230">
        <f>SUM(B6-B11)</f>
        <v>1397999.700000003</v>
      </c>
      <c r="C20" s="230">
        <f>SUM(C6-C11)</f>
        <v>72059868.5</v>
      </c>
      <c r="D20" s="230">
        <f>SUM(D6-D11)</f>
        <v>6722870.200000003</v>
      </c>
      <c r="E20" s="230">
        <f>SUM(E6-E11)</f>
        <v>293767.68999999994</v>
      </c>
      <c r="F20" s="230">
        <f>SUM(F6)</f>
        <v>4188944.96</v>
      </c>
      <c r="G20" s="230">
        <f>SUM(G6)</f>
        <v>12589.2</v>
      </c>
      <c r="H20" s="230">
        <f>SUM(H6)</f>
        <v>679525.44</v>
      </c>
      <c r="I20" s="230">
        <f>SUM(I6)</f>
        <v>3226873.32</v>
      </c>
      <c r="J20" s="404">
        <f>SUM(B20:I20)</f>
        <v>88582439.00999999</v>
      </c>
    </row>
    <row r="21" spans="1:10" ht="43.5" thickBot="1">
      <c r="A21" s="406" t="s">
        <v>5</v>
      </c>
      <c r="B21" s="407">
        <f>SUM(B10-B14)</f>
        <v>1233379.9099999964</v>
      </c>
      <c r="C21" s="407">
        <f>SUM(C10-C14)</f>
        <v>69414009.73999998</v>
      </c>
      <c r="D21" s="407">
        <f>SUM(D10-D14)</f>
        <v>7108954.580000006</v>
      </c>
      <c r="E21" s="407">
        <f>SUM(E10-E14)</f>
        <v>563819.77</v>
      </c>
      <c r="F21" s="407">
        <f>SUM(F10)</f>
        <v>4188944.96</v>
      </c>
      <c r="G21" s="407">
        <f>SUM(G10)</f>
        <v>12589.2</v>
      </c>
      <c r="H21" s="407">
        <f>SUM(H10)</f>
        <v>0</v>
      </c>
      <c r="I21" s="407">
        <f>SUM(I10)</f>
        <v>2122079.3899999997</v>
      </c>
      <c r="J21" s="408">
        <f>SUM(B21:I21)</f>
        <v>84643777.54999998</v>
      </c>
    </row>
    <row r="22" ht="15">
      <c r="A22" s="145" t="s">
        <v>307</v>
      </c>
    </row>
  </sheetData>
  <sheetProtection/>
  <mergeCells count="2">
    <mergeCell ref="A1:J1"/>
    <mergeCell ref="A19:J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SheetLayoutView="100" zoomScalePageLayoutView="0" workbookViewId="0" topLeftCell="A1">
      <selection activeCell="A16" sqref="A16"/>
    </sheetView>
  </sheetViews>
  <sheetFormatPr defaultColWidth="18.421875" defaultRowHeight="12.75"/>
  <cols>
    <col min="1" max="1" width="46.421875" style="0" customWidth="1"/>
    <col min="2" max="2" width="26.28125" style="0" customWidth="1"/>
    <col min="3" max="3" width="28.00390625" style="0" customWidth="1"/>
  </cols>
  <sheetData>
    <row r="1" spans="1:3" ht="15">
      <c r="A1" s="347"/>
      <c r="B1" s="347"/>
      <c r="C1" s="147" t="s">
        <v>250</v>
      </c>
    </row>
    <row r="2" spans="1:3" ht="15">
      <c r="A2" s="347"/>
      <c r="B2" s="347"/>
      <c r="C2" s="347"/>
    </row>
    <row r="3" spans="1:3" s="1" customFormat="1" ht="34.5" customHeight="1">
      <c r="A3" s="497" t="s">
        <v>315</v>
      </c>
      <c r="B3" s="497"/>
      <c r="C3" s="497"/>
    </row>
    <row r="4" spans="1:3" ht="15">
      <c r="A4" s="498" t="s">
        <v>251</v>
      </c>
      <c r="B4" s="498"/>
      <c r="C4" s="498"/>
    </row>
    <row r="5" spans="1:3" ht="15.75">
      <c r="A5" s="348"/>
      <c r="B5" s="348"/>
      <c r="C5" s="348"/>
    </row>
    <row r="6" spans="1:3" ht="15.75" thickBot="1">
      <c r="A6" s="349"/>
      <c r="B6" s="347"/>
      <c r="C6" s="350" t="s">
        <v>127</v>
      </c>
    </row>
    <row r="7" spans="1:3" s="2" customFormat="1" ht="33.75" customHeight="1">
      <c r="A7" s="499" t="s">
        <v>43</v>
      </c>
      <c r="B7" s="502" t="s">
        <v>44</v>
      </c>
      <c r="C7" s="503"/>
    </row>
    <row r="8" spans="1:3" s="2" customFormat="1" ht="15.75">
      <c r="A8" s="500"/>
      <c r="B8" s="504" t="s">
        <v>45</v>
      </c>
      <c r="C8" s="505"/>
    </row>
    <row r="9" spans="1:3" s="2" customFormat="1" ht="48" thickBot="1">
      <c r="A9" s="501"/>
      <c r="B9" s="416" t="s">
        <v>46</v>
      </c>
      <c r="C9" s="417" t="s">
        <v>47</v>
      </c>
    </row>
    <row r="10" spans="1:3" s="2" customFormat="1" ht="16.5" customHeight="1">
      <c r="A10" s="170" t="s">
        <v>48</v>
      </c>
      <c r="B10" s="171">
        <v>524239248.8</v>
      </c>
      <c r="C10" s="344">
        <v>516358937.02999985</v>
      </c>
    </row>
    <row r="11" spans="1:3" s="2" customFormat="1" ht="16.5" customHeight="1">
      <c r="A11" s="172" t="s">
        <v>49</v>
      </c>
      <c r="B11" s="173">
        <v>158092827.66</v>
      </c>
      <c r="C11" s="345">
        <v>191854358.37000006</v>
      </c>
    </row>
    <row r="12" spans="1:3" s="2" customFormat="1" ht="16.5" customHeight="1">
      <c r="A12" s="172" t="s">
        <v>50</v>
      </c>
      <c r="B12" s="173">
        <v>1816807.97</v>
      </c>
      <c r="C12" s="345">
        <v>1916903.0800000005</v>
      </c>
    </row>
    <row r="13" spans="1:3" s="2" customFormat="1" ht="16.5" customHeight="1">
      <c r="A13" s="172" t="s">
        <v>51</v>
      </c>
      <c r="B13" s="173">
        <v>1036.93</v>
      </c>
      <c r="C13" s="345">
        <v>296020.23000000004</v>
      </c>
    </row>
    <row r="14" spans="1:3" s="2" customFormat="1" ht="16.5" customHeight="1">
      <c r="A14" s="172" t="s">
        <v>52</v>
      </c>
      <c r="B14" s="173">
        <v>1475834.32</v>
      </c>
      <c r="C14" s="345">
        <v>1166136.3099999998</v>
      </c>
    </row>
    <row r="15" spans="1:3" s="2" customFormat="1" ht="16.5" customHeight="1">
      <c r="A15" s="172" t="s">
        <v>53</v>
      </c>
      <c r="B15" s="173">
        <v>11985260.3</v>
      </c>
      <c r="C15" s="345">
        <v>9786393.359999998</v>
      </c>
    </row>
    <row r="16" spans="1:3" s="2" customFormat="1" ht="16.5" customHeight="1" thickBot="1">
      <c r="A16" s="174" t="s">
        <v>54</v>
      </c>
      <c r="B16" s="175">
        <v>5086790.05</v>
      </c>
      <c r="C16" s="346">
        <v>4134651.38</v>
      </c>
    </row>
    <row r="17" spans="1:3" s="2" customFormat="1" ht="16.5" customHeight="1" thickBot="1">
      <c r="A17" s="161" t="s">
        <v>55</v>
      </c>
      <c r="B17" s="351">
        <f>SUM(B10:B16)</f>
        <v>702697806.03</v>
      </c>
      <c r="C17" s="352">
        <f>SUM(C10:C16)</f>
        <v>725513399.7599999</v>
      </c>
    </row>
    <row r="18" spans="1:3" s="2" customFormat="1" ht="16.5" customHeight="1">
      <c r="A18" s="506" t="s">
        <v>56</v>
      </c>
      <c r="B18" s="507"/>
      <c r="C18" s="508"/>
    </row>
    <row r="19" spans="1:3" s="2" customFormat="1" ht="16.5" customHeight="1">
      <c r="A19" s="168" t="s">
        <v>57</v>
      </c>
      <c r="B19" s="353">
        <v>692081570.63</v>
      </c>
      <c r="C19" s="354">
        <v>725214615.0100002</v>
      </c>
    </row>
    <row r="20" spans="1:3" s="2" customFormat="1" ht="15">
      <c r="A20" s="159" t="s">
        <v>58</v>
      </c>
      <c r="B20" s="353">
        <v>10616235.399999999</v>
      </c>
      <c r="C20" s="355">
        <v>298784.75</v>
      </c>
    </row>
    <row r="21" spans="1:3" s="2" customFormat="1" ht="16.5" customHeight="1" thickBot="1">
      <c r="A21" s="159" t="s">
        <v>59</v>
      </c>
      <c r="B21" s="176"/>
      <c r="C21" s="177" t="s">
        <v>301</v>
      </c>
    </row>
    <row r="22" spans="1:4" s="2" customFormat="1" ht="16.5" customHeight="1" thickBot="1">
      <c r="A22" s="178" t="s">
        <v>316</v>
      </c>
      <c r="B22" s="356">
        <v>702697806.03</v>
      </c>
      <c r="C22" s="357">
        <v>725513399.7599999</v>
      </c>
      <c r="D22"/>
    </row>
    <row r="23" spans="1:3" ht="12.75">
      <c r="A23" s="358"/>
      <c r="B23" s="358"/>
      <c r="C23" s="358"/>
    </row>
    <row r="24" spans="1:3" ht="15.75" customHeight="1">
      <c r="A24" s="358"/>
      <c r="B24" s="359"/>
      <c r="C24" s="359"/>
    </row>
    <row r="25" spans="1:3" ht="63.75" customHeight="1">
      <c r="A25" s="496" t="s">
        <v>317</v>
      </c>
      <c r="B25" s="496"/>
      <c r="C25" s="496"/>
    </row>
    <row r="27" spans="1:3" ht="15">
      <c r="A27" s="496"/>
      <c r="B27" s="496"/>
      <c r="C27" s="496"/>
    </row>
    <row r="28" ht="12.75">
      <c r="D28" s="10"/>
    </row>
    <row r="29" ht="12.75">
      <c r="C29" s="10"/>
    </row>
  </sheetData>
  <sheetProtection/>
  <mergeCells count="8">
    <mergeCell ref="A27:C27"/>
    <mergeCell ref="A3:C3"/>
    <mergeCell ref="A4:C4"/>
    <mergeCell ref="A7:A9"/>
    <mergeCell ref="B7:C7"/>
    <mergeCell ref="B8:C8"/>
    <mergeCell ref="A18:C18"/>
    <mergeCell ref="A25:C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view="pageBreakPreview" zoomScale="60" zoomScalePageLayoutView="0" workbookViewId="0" topLeftCell="A4">
      <selection activeCell="M18" sqref="M18"/>
    </sheetView>
  </sheetViews>
  <sheetFormatPr defaultColWidth="9.140625" defaultRowHeight="12.75"/>
  <cols>
    <col min="1" max="1" width="8.57421875" style="0" customWidth="1"/>
    <col min="2" max="2" width="21.28125" style="0" customWidth="1"/>
    <col min="3" max="3" width="24.140625" style="0" customWidth="1"/>
    <col min="4" max="4" width="25.8515625" style="0" customWidth="1"/>
    <col min="5" max="10" width="21.28125" style="0" customWidth="1"/>
  </cols>
  <sheetData>
    <row r="1" ht="15">
      <c r="J1" s="35" t="s">
        <v>252</v>
      </c>
    </row>
    <row r="2" spans="1:10" ht="18">
      <c r="A2" s="519" t="s">
        <v>328</v>
      </c>
      <c r="B2" s="519"/>
      <c r="C2" s="519"/>
      <c r="D2" s="519"/>
      <c r="E2" s="519"/>
      <c r="F2" s="519"/>
      <c r="G2" s="519"/>
      <c r="H2" s="519"/>
      <c r="I2" s="519"/>
      <c r="J2" s="519"/>
    </row>
    <row r="4" ht="15" customHeight="1" thickBot="1">
      <c r="J4" s="179" t="s">
        <v>127</v>
      </c>
    </row>
    <row r="5" spans="1:10" ht="22.5" customHeight="1" thickBot="1">
      <c r="A5" s="520" t="s">
        <v>275</v>
      </c>
      <c r="B5" s="523" t="s">
        <v>129</v>
      </c>
      <c r="C5" s="509" t="s">
        <v>130</v>
      </c>
      <c r="D5" s="512" t="s">
        <v>131</v>
      </c>
      <c r="E5" s="513"/>
      <c r="F5" s="513"/>
      <c r="G5" s="513"/>
      <c r="H5" s="513"/>
      <c r="I5" s="513"/>
      <c r="J5" s="514"/>
    </row>
    <row r="6" spans="1:10" ht="30" customHeight="1" thickBot="1">
      <c r="A6" s="521"/>
      <c r="B6" s="524"/>
      <c r="C6" s="510"/>
      <c r="D6" s="515" t="s">
        <v>132</v>
      </c>
      <c r="E6" s="517" t="s">
        <v>133</v>
      </c>
      <c r="F6" s="517"/>
      <c r="G6" s="517"/>
      <c r="H6" s="517"/>
      <c r="I6" s="517"/>
      <c r="J6" s="518"/>
    </row>
    <row r="7" spans="1:10" ht="26.25" thickBot="1">
      <c r="A7" s="522"/>
      <c r="B7" s="525"/>
      <c r="C7" s="511"/>
      <c r="D7" s="516"/>
      <c r="E7" s="180" t="s">
        <v>134</v>
      </c>
      <c r="F7" s="181" t="s">
        <v>135</v>
      </c>
      <c r="G7" s="182" t="s">
        <v>136</v>
      </c>
      <c r="H7" s="182" t="s">
        <v>137</v>
      </c>
      <c r="I7" s="182" t="s">
        <v>297</v>
      </c>
      <c r="J7" s="183" t="s">
        <v>54</v>
      </c>
    </row>
    <row r="8" spans="1:10" ht="15.75" customHeight="1">
      <c r="A8" s="184">
        <v>210</v>
      </c>
      <c r="B8" s="185" t="s">
        <v>138</v>
      </c>
      <c r="C8" s="186">
        <v>33872031.38999999</v>
      </c>
      <c r="D8" s="187">
        <v>756399.2</v>
      </c>
      <c r="E8" s="188">
        <v>22742824</v>
      </c>
      <c r="F8" s="189">
        <v>9721044.03</v>
      </c>
      <c r="G8" s="189">
        <v>19182.649999999998</v>
      </c>
      <c r="H8" s="188">
        <v>66.05</v>
      </c>
      <c r="I8" s="189">
        <v>632515.46</v>
      </c>
      <c r="J8" s="190">
        <v>0</v>
      </c>
    </row>
    <row r="9" spans="1:10" ht="15.75" customHeight="1">
      <c r="A9" s="184">
        <v>280</v>
      </c>
      <c r="B9" s="191" t="s">
        <v>139</v>
      </c>
      <c r="C9" s="186">
        <v>7061046.19</v>
      </c>
      <c r="D9" s="187">
        <v>1062474.58</v>
      </c>
      <c r="E9" s="192">
        <v>4960355.749999999</v>
      </c>
      <c r="F9" s="193">
        <v>970922.24</v>
      </c>
      <c r="G9" s="193">
        <v>11950.19</v>
      </c>
      <c r="H9" s="192">
        <v>0</v>
      </c>
      <c r="I9" s="193">
        <v>55343.43000000001</v>
      </c>
      <c r="J9" s="190">
        <v>0</v>
      </c>
    </row>
    <row r="10" spans="1:10" ht="15.75" customHeight="1">
      <c r="A10" s="184">
        <v>20</v>
      </c>
      <c r="B10" s="194" t="s">
        <v>140</v>
      </c>
      <c r="C10" s="186">
        <v>200070363.37</v>
      </c>
      <c r="D10" s="187">
        <v>6271514.1</v>
      </c>
      <c r="E10" s="192">
        <v>161548266.04000002</v>
      </c>
      <c r="F10" s="192">
        <v>31932984.42</v>
      </c>
      <c r="G10" s="192">
        <v>495695.81</v>
      </c>
      <c r="H10" s="192">
        <v>28.939999999999998</v>
      </c>
      <c r="I10" s="192">
        <v>-178125.94000000018</v>
      </c>
      <c r="J10" s="190">
        <v>0</v>
      </c>
    </row>
    <row r="11" spans="1:10" ht="15.75" customHeight="1">
      <c r="A11" s="184">
        <v>170</v>
      </c>
      <c r="B11" s="191" t="s">
        <v>141</v>
      </c>
      <c r="C11" s="186">
        <v>8872398.069999998</v>
      </c>
      <c r="D11" s="187">
        <v>431466.92000000004</v>
      </c>
      <c r="E11" s="193">
        <v>6644787.27</v>
      </c>
      <c r="F11" s="193">
        <v>1551893.6099999999</v>
      </c>
      <c r="G11" s="193">
        <v>30964.61</v>
      </c>
      <c r="H11" s="192">
        <v>0</v>
      </c>
      <c r="I11" s="193">
        <v>213285.66</v>
      </c>
      <c r="J11" s="190">
        <v>0</v>
      </c>
    </row>
    <row r="12" spans="1:10" ht="15.75" customHeight="1">
      <c r="A12" s="184">
        <v>180</v>
      </c>
      <c r="B12" s="191" t="s">
        <v>142</v>
      </c>
      <c r="C12" s="186">
        <v>10768397.68</v>
      </c>
      <c r="D12" s="187">
        <v>855661.6399999999</v>
      </c>
      <c r="E12" s="193">
        <v>7364616.48</v>
      </c>
      <c r="F12" s="193">
        <v>1955497.29</v>
      </c>
      <c r="G12" s="193">
        <v>10485.79</v>
      </c>
      <c r="H12" s="192">
        <v>0</v>
      </c>
      <c r="I12" s="193">
        <v>582136.48</v>
      </c>
      <c r="J12" s="190">
        <v>0</v>
      </c>
    </row>
    <row r="13" spans="1:10" ht="15.75" customHeight="1">
      <c r="A13" s="184">
        <v>50</v>
      </c>
      <c r="B13" s="191" t="s">
        <v>143</v>
      </c>
      <c r="C13" s="186">
        <v>13665625.969999999</v>
      </c>
      <c r="D13" s="187">
        <v>894790.2899999999</v>
      </c>
      <c r="E13" s="192">
        <v>8276612.200000001</v>
      </c>
      <c r="F13" s="192">
        <v>3714495.25</v>
      </c>
      <c r="G13" s="192">
        <v>103811.37000000001</v>
      </c>
      <c r="H13" s="192">
        <v>14.6</v>
      </c>
      <c r="I13" s="193">
        <v>675902.26</v>
      </c>
      <c r="J13" s="190">
        <v>0</v>
      </c>
    </row>
    <row r="14" spans="1:10" ht="15.75" customHeight="1">
      <c r="A14" s="184">
        <v>60</v>
      </c>
      <c r="B14" s="191" t="s">
        <v>144</v>
      </c>
      <c r="C14" s="186">
        <v>16278972.45</v>
      </c>
      <c r="D14" s="187">
        <v>1774387.6900000002</v>
      </c>
      <c r="E14" s="192">
        <v>8082780.050000002</v>
      </c>
      <c r="F14" s="193">
        <v>6162453.179999999</v>
      </c>
      <c r="G14" s="193">
        <v>31947.789999999997</v>
      </c>
      <c r="H14" s="192">
        <v>1.56</v>
      </c>
      <c r="I14" s="193">
        <v>227402.18</v>
      </c>
      <c r="J14" s="190">
        <v>0</v>
      </c>
    </row>
    <row r="15" spans="1:10" ht="15.75" customHeight="1">
      <c r="A15" s="184">
        <v>290</v>
      </c>
      <c r="B15" s="195" t="s">
        <v>145</v>
      </c>
      <c r="C15" s="186">
        <v>5760296.74</v>
      </c>
      <c r="D15" s="187">
        <v>450562.31000000006</v>
      </c>
      <c r="E15" s="192">
        <v>3270798.4700000007</v>
      </c>
      <c r="F15" s="193">
        <v>1817855.66</v>
      </c>
      <c r="G15" s="193">
        <v>9804.099999999999</v>
      </c>
      <c r="H15" s="192">
        <v>-7.99</v>
      </c>
      <c r="I15" s="193">
        <v>211284.19</v>
      </c>
      <c r="J15" s="190">
        <v>0</v>
      </c>
    </row>
    <row r="16" spans="1:10" ht="15.75" customHeight="1">
      <c r="A16" s="184">
        <v>120</v>
      </c>
      <c r="B16" s="191" t="s">
        <v>146</v>
      </c>
      <c r="C16" s="186">
        <v>9116115.020000001</v>
      </c>
      <c r="D16" s="187">
        <v>539673.95</v>
      </c>
      <c r="E16" s="192">
        <v>6090946.319999999</v>
      </c>
      <c r="F16" s="193">
        <v>2233284.5200000005</v>
      </c>
      <c r="G16" s="193">
        <v>147815.32</v>
      </c>
      <c r="H16" s="192">
        <v>0</v>
      </c>
      <c r="I16" s="193">
        <v>104394.90999999999</v>
      </c>
      <c r="J16" s="190">
        <v>0</v>
      </c>
    </row>
    <row r="17" spans="1:10" ht="15.75" customHeight="1">
      <c r="A17" s="184">
        <v>340</v>
      </c>
      <c r="B17" s="191" t="s">
        <v>147</v>
      </c>
      <c r="C17" s="186">
        <v>37279901.19000001</v>
      </c>
      <c r="D17" s="187">
        <v>2729816.74</v>
      </c>
      <c r="E17" s="192">
        <v>17989769.34</v>
      </c>
      <c r="F17" s="193">
        <v>15244738.520000001</v>
      </c>
      <c r="G17" s="193">
        <v>111952.62999999999</v>
      </c>
      <c r="H17" s="192">
        <v>63.06</v>
      </c>
      <c r="I17" s="193">
        <v>1203560.9</v>
      </c>
      <c r="J17" s="190">
        <v>0</v>
      </c>
    </row>
    <row r="18" spans="1:10" ht="15.75" customHeight="1">
      <c r="A18" s="184">
        <v>130</v>
      </c>
      <c r="B18" s="191" t="s">
        <v>148</v>
      </c>
      <c r="C18" s="186">
        <v>11802365.919999998</v>
      </c>
      <c r="D18" s="187">
        <v>1388410.1099999999</v>
      </c>
      <c r="E18" s="192">
        <v>6504507.569999999</v>
      </c>
      <c r="F18" s="193">
        <v>3020027.1199999996</v>
      </c>
      <c r="G18" s="193">
        <v>28530.359999999993</v>
      </c>
      <c r="H18" s="192">
        <v>0</v>
      </c>
      <c r="I18" s="193">
        <v>860890.76</v>
      </c>
      <c r="J18" s="190">
        <v>0</v>
      </c>
    </row>
    <row r="19" spans="1:10" ht="15.75" customHeight="1">
      <c r="A19" s="184">
        <v>190</v>
      </c>
      <c r="B19" s="191" t="s">
        <v>149</v>
      </c>
      <c r="C19" s="186">
        <v>17292445.15</v>
      </c>
      <c r="D19" s="187">
        <v>638442.48</v>
      </c>
      <c r="E19" s="193">
        <v>13882803.28</v>
      </c>
      <c r="F19" s="193">
        <v>2704143.49</v>
      </c>
      <c r="G19" s="193">
        <v>9970.220000000001</v>
      </c>
      <c r="H19" s="192">
        <v>55.230000000000004</v>
      </c>
      <c r="I19" s="193">
        <v>57030.45</v>
      </c>
      <c r="J19" s="190">
        <v>0</v>
      </c>
    </row>
    <row r="20" spans="1:10" ht="15.75" customHeight="1">
      <c r="A20" s="184">
        <v>220</v>
      </c>
      <c r="B20" s="196" t="s">
        <v>150</v>
      </c>
      <c r="C20" s="186">
        <v>5351895.920000001</v>
      </c>
      <c r="D20" s="187">
        <v>385943.8000000001</v>
      </c>
      <c r="E20" s="192">
        <v>3797528.27</v>
      </c>
      <c r="F20" s="193">
        <v>892927.98</v>
      </c>
      <c r="G20" s="193">
        <v>26929.47</v>
      </c>
      <c r="H20" s="192">
        <v>0</v>
      </c>
      <c r="I20" s="193">
        <v>248566.40000000002</v>
      </c>
      <c r="J20" s="190">
        <v>0</v>
      </c>
    </row>
    <row r="21" spans="1:10" ht="15.75" customHeight="1">
      <c r="A21" s="184">
        <v>200</v>
      </c>
      <c r="B21" s="191" t="s">
        <v>151</v>
      </c>
      <c r="C21" s="186">
        <v>10137083.5</v>
      </c>
      <c r="D21" s="187">
        <v>702306.7300000001</v>
      </c>
      <c r="E21" s="193">
        <v>6466553.94</v>
      </c>
      <c r="F21" s="193">
        <v>2735516.04</v>
      </c>
      <c r="G21" s="193">
        <v>26197.540000000005</v>
      </c>
      <c r="H21" s="192">
        <v>0</v>
      </c>
      <c r="I21" s="193">
        <v>206509.25</v>
      </c>
      <c r="J21" s="190">
        <v>0</v>
      </c>
    </row>
    <row r="22" spans="1:10" ht="15.75" customHeight="1">
      <c r="A22" s="184">
        <v>360</v>
      </c>
      <c r="B22" s="191" t="s">
        <v>152</v>
      </c>
      <c r="C22" s="186">
        <v>8863250.9</v>
      </c>
      <c r="D22" s="187">
        <v>1168395.04</v>
      </c>
      <c r="E22" s="192">
        <v>4561848.069999999</v>
      </c>
      <c r="F22" s="193">
        <v>2409131.08</v>
      </c>
      <c r="G22" s="193">
        <v>11178.570000000002</v>
      </c>
      <c r="H22" s="193">
        <v>45.790000000000006</v>
      </c>
      <c r="I22" s="193">
        <v>712652.3500000001</v>
      </c>
      <c r="J22" s="190">
        <v>0</v>
      </c>
    </row>
    <row r="23" spans="1:10" ht="15.75" customHeight="1">
      <c r="A23" s="184">
        <v>110</v>
      </c>
      <c r="B23" s="191" t="s">
        <v>153</v>
      </c>
      <c r="C23" s="186">
        <v>19873307.269999996</v>
      </c>
      <c r="D23" s="187">
        <v>1063229.24</v>
      </c>
      <c r="E23" s="192">
        <v>12336236.519999998</v>
      </c>
      <c r="F23" s="193">
        <v>5832289.65</v>
      </c>
      <c r="G23" s="193">
        <v>76747.97</v>
      </c>
      <c r="H23" s="192">
        <v>0</v>
      </c>
      <c r="I23" s="193">
        <v>564803.89</v>
      </c>
      <c r="J23" s="190">
        <v>0</v>
      </c>
    </row>
    <row r="24" spans="1:10" ht="15.75" customHeight="1">
      <c r="A24" s="184">
        <v>140</v>
      </c>
      <c r="B24" s="197" t="s">
        <v>154</v>
      </c>
      <c r="C24" s="186">
        <v>9581133.29</v>
      </c>
      <c r="D24" s="187">
        <v>569175.27</v>
      </c>
      <c r="E24" s="193">
        <v>5694154.2</v>
      </c>
      <c r="F24" s="193">
        <v>2940265.49</v>
      </c>
      <c r="G24" s="193">
        <v>22140.4</v>
      </c>
      <c r="H24" s="192">
        <v>0</v>
      </c>
      <c r="I24" s="193">
        <v>355397.93000000005</v>
      </c>
      <c r="J24" s="190">
        <v>0</v>
      </c>
    </row>
    <row r="25" spans="1:10" ht="15.75" customHeight="1">
      <c r="A25" s="184">
        <v>300</v>
      </c>
      <c r="B25" s="198" t="s">
        <v>155</v>
      </c>
      <c r="C25" s="186">
        <v>22575343.27</v>
      </c>
      <c r="D25" s="187">
        <v>1197032.03</v>
      </c>
      <c r="E25" s="192">
        <v>14242611.17</v>
      </c>
      <c r="F25" s="193">
        <v>6602752.87</v>
      </c>
      <c r="G25" s="193">
        <v>12598.799999999997</v>
      </c>
      <c r="H25" s="192">
        <v>0</v>
      </c>
      <c r="I25" s="193">
        <v>520348.39999999997</v>
      </c>
      <c r="J25" s="190">
        <v>0</v>
      </c>
    </row>
    <row r="26" spans="1:10" ht="15.75" customHeight="1">
      <c r="A26" s="184">
        <v>90</v>
      </c>
      <c r="B26" s="199" t="s">
        <v>156</v>
      </c>
      <c r="C26" s="186">
        <v>34307637.65999999</v>
      </c>
      <c r="D26" s="187">
        <v>1507590.02</v>
      </c>
      <c r="E26" s="192">
        <v>24190444.709999997</v>
      </c>
      <c r="F26" s="193">
        <v>7187368.350000001</v>
      </c>
      <c r="G26" s="193">
        <v>39586.97000000001</v>
      </c>
      <c r="H26" s="192">
        <v>0</v>
      </c>
      <c r="I26" s="193">
        <v>1382647.6099999999</v>
      </c>
      <c r="J26" s="190">
        <v>0</v>
      </c>
    </row>
    <row r="27" spans="1:10" ht="15.75" customHeight="1">
      <c r="A27" s="184">
        <v>270</v>
      </c>
      <c r="B27" s="191" t="s">
        <v>157</v>
      </c>
      <c r="C27" s="186">
        <v>18265015.97</v>
      </c>
      <c r="D27" s="187">
        <v>877781.6199999999</v>
      </c>
      <c r="E27" s="192">
        <v>10901593.77</v>
      </c>
      <c r="F27" s="193">
        <v>6185938.67</v>
      </c>
      <c r="G27" s="193">
        <v>42759.57</v>
      </c>
      <c r="H27" s="192">
        <v>0</v>
      </c>
      <c r="I27" s="193">
        <v>256942.34000000003</v>
      </c>
      <c r="J27" s="190">
        <v>0</v>
      </c>
    </row>
    <row r="28" spans="1:10" ht="15.75" customHeight="1">
      <c r="A28" s="184">
        <v>100</v>
      </c>
      <c r="B28" s="195" t="s">
        <v>158</v>
      </c>
      <c r="C28" s="186">
        <v>26858102.33</v>
      </c>
      <c r="D28" s="187">
        <v>1220027.04</v>
      </c>
      <c r="E28" s="192">
        <v>18792116.65</v>
      </c>
      <c r="F28" s="193">
        <v>6475457.470000001</v>
      </c>
      <c r="G28" s="193">
        <v>40637.21</v>
      </c>
      <c r="H28" s="192">
        <v>0</v>
      </c>
      <c r="I28" s="193">
        <v>329863.95999999996</v>
      </c>
      <c r="J28" s="190">
        <v>0</v>
      </c>
    </row>
    <row r="29" spans="1:10" ht="15.75" customHeight="1">
      <c r="A29" s="184">
        <v>230</v>
      </c>
      <c r="B29" s="191" t="s">
        <v>159</v>
      </c>
      <c r="C29" s="186">
        <v>3546301.39</v>
      </c>
      <c r="D29" s="187">
        <v>148805.92</v>
      </c>
      <c r="E29" s="192">
        <v>2775989.9399999995</v>
      </c>
      <c r="F29" s="193">
        <v>371999.74999999994</v>
      </c>
      <c r="G29" s="193">
        <v>8498.539999999999</v>
      </c>
      <c r="H29" s="192">
        <v>54.93</v>
      </c>
      <c r="I29" s="193">
        <v>240952.30999999997</v>
      </c>
      <c r="J29" s="190">
        <v>0</v>
      </c>
    </row>
    <row r="30" spans="1:10" ht="15.75" customHeight="1">
      <c r="A30" s="184">
        <v>370</v>
      </c>
      <c r="B30" s="199" t="s">
        <v>160</v>
      </c>
      <c r="C30" s="186">
        <v>7117658.71</v>
      </c>
      <c r="D30" s="187">
        <v>309669.66</v>
      </c>
      <c r="E30" s="192">
        <v>4812662.7700000005</v>
      </c>
      <c r="F30" s="193">
        <v>1701420.62</v>
      </c>
      <c r="G30" s="193">
        <v>40142.77</v>
      </c>
      <c r="H30" s="193">
        <v>0</v>
      </c>
      <c r="I30" s="193">
        <v>253762.88999999998</v>
      </c>
      <c r="J30" s="190">
        <v>0</v>
      </c>
    </row>
    <row r="31" spans="1:10" ht="15.75" customHeight="1">
      <c r="A31" s="184">
        <v>70</v>
      </c>
      <c r="B31" s="191" t="s">
        <v>161</v>
      </c>
      <c r="C31" s="186">
        <v>16195064.729999999</v>
      </c>
      <c r="D31" s="187">
        <v>1150952.51</v>
      </c>
      <c r="E31" s="192">
        <v>11689448.28</v>
      </c>
      <c r="F31" s="193">
        <v>2736189.28</v>
      </c>
      <c r="G31" s="193">
        <v>69739.59000000001</v>
      </c>
      <c r="H31" s="192">
        <v>0</v>
      </c>
      <c r="I31" s="193">
        <v>548735.0700000001</v>
      </c>
      <c r="J31" s="190">
        <v>0</v>
      </c>
    </row>
    <row r="32" spans="1:10" ht="15.75" customHeight="1">
      <c r="A32" s="184">
        <v>380</v>
      </c>
      <c r="B32" s="191" t="s">
        <v>162</v>
      </c>
      <c r="C32" s="186">
        <v>9562832.469999999</v>
      </c>
      <c r="D32" s="187">
        <v>973339.4800000001</v>
      </c>
      <c r="E32" s="192">
        <v>6621963.069999999</v>
      </c>
      <c r="F32" s="193">
        <v>1137477.46</v>
      </c>
      <c r="G32" s="193">
        <v>2886.4799999999996</v>
      </c>
      <c r="H32" s="193">
        <v>0</v>
      </c>
      <c r="I32" s="193">
        <v>827165.98</v>
      </c>
      <c r="J32" s="190">
        <v>0</v>
      </c>
    </row>
    <row r="33" spans="1:10" ht="15.75" customHeight="1">
      <c r="A33" s="184">
        <v>310</v>
      </c>
      <c r="B33" s="191" t="s">
        <v>163</v>
      </c>
      <c r="C33" s="186">
        <v>3011421.3899999997</v>
      </c>
      <c r="D33" s="187">
        <v>253481.6</v>
      </c>
      <c r="E33" s="192">
        <v>2275534.5199999996</v>
      </c>
      <c r="F33" s="193">
        <v>404577.24</v>
      </c>
      <c r="G33" s="193">
        <v>1869.7800000000002</v>
      </c>
      <c r="H33" s="192">
        <v>0</v>
      </c>
      <c r="I33" s="193">
        <v>75958.25</v>
      </c>
      <c r="J33" s="190">
        <v>0</v>
      </c>
    </row>
    <row r="34" spans="1:10" ht="15.75" customHeight="1">
      <c r="A34" s="184">
        <v>320</v>
      </c>
      <c r="B34" s="191" t="s">
        <v>164</v>
      </c>
      <c r="C34" s="186">
        <v>2665991.2499999986</v>
      </c>
      <c r="D34" s="187">
        <v>1757.3899999999994</v>
      </c>
      <c r="E34" s="192">
        <v>2344842.209999999</v>
      </c>
      <c r="F34" s="193">
        <v>275725.34</v>
      </c>
      <c r="G34" s="193">
        <v>4965.25</v>
      </c>
      <c r="H34" s="192">
        <v>0</v>
      </c>
      <c r="I34" s="193">
        <v>38701.06</v>
      </c>
      <c r="J34" s="190">
        <v>0</v>
      </c>
    </row>
    <row r="35" spans="1:10" ht="15.75" customHeight="1">
      <c r="A35" s="184">
        <v>150</v>
      </c>
      <c r="B35" s="191" t="s">
        <v>165</v>
      </c>
      <c r="C35" s="186">
        <v>11096963.299999999</v>
      </c>
      <c r="D35" s="187">
        <v>598054.75</v>
      </c>
      <c r="E35" s="193">
        <v>7557626.569999999</v>
      </c>
      <c r="F35" s="193">
        <v>2590557.06</v>
      </c>
      <c r="G35" s="193">
        <v>8757.58</v>
      </c>
      <c r="H35" s="192">
        <v>0</v>
      </c>
      <c r="I35" s="193">
        <v>341967.34</v>
      </c>
      <c r="J35" s="190">
        <v>0</v>
      </c>
    </row>
    <row r="36" spans="1:10" ht="15.75" customHeight="1">
      <c r="A36" s="184">
        <v>390</v>
      </c>
      <c r="B36" s="191" t="s">
        <v>166</v>
      </c>
      <c r="C36" s="186">
        <v>5263623.25</v>
      </c>
      <c r="D36" s="187">
        <v>256588.99</v>
      </c>
      <c r="E36" s="192">
        <v>3376760.81</v>
      </c>
      <c r="F36" s="193">
        <v>1541088.3399999999</v>
      </c>
      <c r="G36" s="193">
        <v>14828.280000000002</v>
      </c>
      <c r="H36" s="193">
        <v>0</v>
      </c>
      <c r="I36" s="193">
        <v>74356.83</v>
      </c>
      <c r="J36" s="190">
        <v>0</v>
      </c>
    </row>
    <row r="37" spans="1:10" ht="15.75" customHeight="1">
      <c r="A37" s="184">
        <v>80</v>
      </c>
      <c r="B37" s="191" t="s">
        <v>167</v>
      </c>
      <c r="C37" s="186">
        <v>19876084.409999993</v>
      </c>
      <c r="D37" s="187">
        <v>1420387.86</v>
      </c>
      <c r="E37" s="192">
        <v>11662215.950000001</v>
      </c>
      <c r="F37" s="193">
        <v>6233214.609999999</v>
      </c>
      <c r="G37" s="193">
        <v>102817.4</v>
      </c>
      <c r="H37" s="192">
        <v>0</v>
      </c>
      <c r="I37" s="193">
        <v>457448.58999999997</v>
      </c>
      <c r="J37" s="190">
        <v>0</v>
      </c>
    </row>
    <row r="38" spans="1:10" ht="15.75" customHeight="1">
      <c r="A38" s="184">
        <v>40</v>
      </c>
      <c r="B38" s="199" t="s">
        <v>168</v>
      </c>
      <c r="C38" s="186">
        <v>26487081.000000004</v>
      </c>
      <c r="D38" s="187">
        <v>2414655</v>
      </c>
      <c r="E38" s="192">
        <v>14487458.350000001</v>
      </c>
      <c r="F38" s="192">
        <v>8867940.38</v>
      </c>
      <c r="G38" s="193">
        <v>194925.8</v>
      </c>
      <c r="H38" s="192">
        <v>247.07</v>
      </c>
      <c r="I38" s="192">
        <v>521854.4</v>
      </c>
      <c r="J38" s="190">
        <v>0</v>
      </c>
    </row>
    <row r="39" spans="1:10" ht="15.75" customHeight="1">
      <c r="A39" s="184">
        <v>240</v>
      </c>
      <c r="B39" s="200" t="s">
        <v>169</v>
      </c>
      <c r="C39" s="186">
        <v>2062434.5099999993</v>
      </c>
      <c r="D39" s="187">
        <v>280926.22000000003</v>
      </c>
      <c r="E39" s="192">
        <v>1373117.4399999997</v>
      </c>
      <c r="F39" s="193">
        <v>353920.7599999999</v>
      </c>
      <c r="G39" s="193">
        <v>1879.95</v>
      </c>
      <c r="H39" s="192">
        <v>0</v>
      </c>
      <c r="I39" s="193">
        <v>52590.14</v>
      </c>
      <c r="J39" s="190">
        <v>0</v>
      </c>
    </row>
    <row r="40" spans="1:10" ht="15.75" customHeight="1">
      <c r="A40" s="184">
        <v>330</v>
      </c>
      <c r="B40" s="191" t="s">
        <v>170</v>
      </c>
      <c r="C40" s="186">
        <v>4976820.979999999</v>
      </c>
      <c r="D40" s="187">
        <v>1229.139999999999</v>
      </c>
      <c r="E40" s="192">
        <v>3179512.8799999994</v>
      </c>
      <c r="F40" s="193">
        <v>1696913.4900000002</v>
      </c>
      <c r="G40" s="193">
        <v>5378.3099999999995</v>
      </c>
      <c r="H40" s="192">
        <v>0</v>
      </c>
      <c r="I40" s="193">
        <v>93787.16</v>
      </c>
      <c r="J40" s="190">
        <v>0</v>
      </c>
    </row>
    <row r="41" spans="1:10" ht="15.75" customHeight="1">
      <c r="A41" s="184">
        <v>250</v>
      </c>
      <c r="B41" s="199" t="s">
        <v>171</v>
      </c>
      <c r="C41" s="186">
        <v>9089343.75</v>
      </c>
      <c r="D41" s="187">
        <v>1035401.3400000001</v>
      </c>
      <c r="E41" s="192">
        <v>5070262.280000001</v>
      </c>
      <c r="F41" s="193">
        <v>2779262.5</v>
      </c>
      <c r="G41" s="193">
        <v>12845.94</v>
      </c>
      <c r="H41" s="192">
        <v>372.43</v>
      </c>
      <c r="I41" s="193">
        <v>191199.26</v>
      </c>
      <c r="J41" s="190">
        <v>0</v>
      </c>
    </row>
    <row r="42" spans="1:10" ht="15.75" customHeight="1">
      <c r="A42" s="184">
        <v>260</v>
      </c>
      <c r="B42" s="191" t="s">
        <v>172</v>
      </c>
      <c r="C42" s="186">
        <v>5906147.21</v>
      </c>
      <c r="D42" s="187">
        <v>371520.53</v>
      </c>
      <c r="E42" s="192">
        <v>4056339.2300000004</v>
      </c>
      <c r="F42" s="193">
        <v>1283492.48</v>
      </c>
      <c r="G42" s="193">
        <v>2261.18</v>
      </c>
      <c r="H42" s="192">
        <v>0</v>
      </c>
      <c r="I42" s="193">
        <v>192533.78999999998</v>
      </c>
      <c r="J42" s="190">
        <v>0</v>
      </c>
    </row>
    <row r="43" spans="1:10" ht="15.75" customHeight="1" thickBot="1">
      <c r="A43" s="201">
        <v>160</v>
      </c>
      <c r="B43" s="202" t="s">
        <v>173</v>
      </c>
      <c r="C43" s="186">
        <v>20842550.750000004</v>
      </c>
      <c r="D43" s="187">
        <v>2110108.4499999997</v>
      </c>
      <c r="E43" s="203">
        <v>14611853.750000002</v>
      </c>
      <c r="F43" s="203">
        <v>3828061.4199999995</v>
      </c>
      <c r="G43" s="203">
        <v>34123.78</v>
      </c>
      <c r="H43" s="204">
        <v>95.25999999999999</v>
      </c>
      <c r="I43" s="203">
        <v>258308.09</v>
      </c>
      <c r="J43" s="190">
        <v>0</v>
      </c>
    </row>
    <row r="44" spans="1:10" ht="15.75" customHeight="1" thickBot="1">
      <c r="A44" s="205"/>
      <c r="B44" s="205" t="s">
        <v>174</v>
      </c>
      <c r="C44" s="206">
        <f aca="true" t="shared" si="0" ref="C44:J44">SUM(C8:C43)</f>
        <v>675353048.3499998</v>
      </c>
      <c r="D44" s="207">
        <f t="shared" si="0"/>
        <v>37811959.640000015</v>
      </c>
      <c r="E44" s="206">
        <f t="shared" si="0"/>
        <v>464237742.1199999</v>
      </c>
      <c r="F44" s="206">
        <f t="shared" si="0"/>
        <v>158092827.65999997</v>
      </c>
      <c r="G44" s="206">
        <f t="shared" si="0"/>
        <v>1816807.9700000002</v>
      </c>
      <c r="H44" s="206">
        <f t="shared" si="0"/>
        <v>1036.93</v>
      </c>
      <c r="I44" s="206">
        <f t="shared" si="0"/>
        <v>13392674.030000003</v>
      </c>
      <c r="J44" s="208">
        <f t="shared" si="0"/>
        <v>0</v>
      </c>
    </row>
    <row r="45" spans="1:10" ht="13.5" thickBot="1">
      <c r="A45" s="209">
        <v>10</v>
      </c>
      <c r="B45" s="210" t="s">
        <v>175</v>
      </c>
      <c r="C45" s="186">
        <v>27344757.680000003</v>
      </c>
      <c r="D45" s="211">
        <v>22189547.040000007</v>
      </c>
      <c r="E45" s="212">
        <v>0</v>
      </c>
      <c r="F45" s="212">
        <v>0</v>
      </c>
      <c r="G45" s="213">
        <v>0</v>
      </c>
      <c r="H45" s="212">
        <v>0</v>
      </c>
      <c r="I45" s="213">
        <v>68420.59</v>
      </c>
      <c r="J45" s="214">
        <v>5086790.050000001</v>
      </c>
    </row>
    <row r="46" spans="1:10" ht="13.5" thickBot="1">
      <c r="A46" s="215"/>
      <c r="B46" s="215" t="s">
        <v>176</v>
      </c>
      <c r="C46" s="208">
        <f aca="true" t="shared" si="1" ref="C46:J46">SUM(C44:C45)</f>
        <v>702697806.0299997</v>
      </c>
      <c r="D46" s="216">
        <f t="shared" si="1"/>
        <v>60001506.68000002</v>
      </c>
      <c r="E46" s="208">
        <f t="shared" si="1"/>
        <v>464237742.1199999</v>
      </c>
      <c r="F46" s="208">
        <f t="shared" si="1"/>
        <v>158092827.65999997</v>
      </c>
      <c r="G46" s="208">
        <f t="shared" si="1"/>
        <v>1816807.9700000002</v>
      </c>
      <c r="H46" s="208">
        <f t="shared" si="1"/>
        <v>1036.93</v>
      </c>
      <c r="I46" s="208">
        <f t="shared" si="1"/>
        <v>13461094.620000003</v>
      </c>
      <c r="J46" s="208">
        <f t="shared" si="1"/>
        <v>5086790.050000001</v>
      </c>
    </row>
    <row r="48" ht="12.75">
      <c r="D48" s="10"/>
    </row>
  </sheetData>
  <sheetProtection/>
  <mergeCells count="7">
    <mergeCell ref="C5:C7"/>
    <mergeCell ref="D5:J5"/>
    <mergeCell ref="D6:D7"/>
    <mergeCell ref="E6:J6"/>
    <mergeCell ref="A2:J2"/>
    <mergeCell ref="A5:A7"/>
    <mergeCell ref="B5:B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90" zoomScaleNormal="90" zoomScaleSheetLayoutView="70" zoomScalePageLayoutView="0" workbookViewId="0" topLeftCell="A1">
      <selection activeCell="L15" sqref="L15"/>
    </sheetView>
  </sheetViews>
  <sheetFormatPr defaultColWidth="10.28125" defaultRowHeight="12.75"/>
  <cols>
    <col min="1" max="1" width="49.7109375" style="1" customWidth="1"/>
    <col min="2" max="2" width="5.28125" style="42" customWidth="1"/>
    <col min="3" max="7" width="20.7109375" style="0" customWidth="1"/>
    <col min="8" max="8" width="21.8515625" style="0" customWidth="1"/>
  </cols>
  <sheetData>
    <row r="1" ht="15">
      <c r="H1" s="140" t="s">
        <v>253</v>
      </c>
    </row>
    <row r="2" spans="1:8" ht="18">
      <c r="A2" s="142"/>
      <c r="B2" s="142" t="s">
        <v>309</v>
      </c>
      <c r="C2" s="277" t="s">
        <v>326</v>
      </c>
      <c r="D2" s="278"/>
      <c r="E2" s="278"/>
      <c r="F2" s="278"/>
      <c r="G2" s="278"/>
      <c r="H2" s="142"/>
    </row>
    <row r="3" spans="1:8" ht="15" customHeight="1">
      <c r="A3" s="143"/>
      <c r="B3" s="143"/>
      <c r="C3" s="279" t="s">
        <v>310</v>
      </c>
      <c r="D3" s="280"/>
      <c r="E3" s="280"/>
      <c r="F3" s="280"/>
      <c r="G3" s="280"/>
      <c r="H3" s="143"/>
    </row>
    <row r="4" spans="1:8" ht="15" customHeight="1">
      <c r="A4" s="41"/>
      <c r="B4" s="43"/>
      <c r="C4" s="41"/>
      <c r="D4" s="41"/>
      <c r="E4" s="41"/>
      <c r="F4" s="41"/>
      <c r="G4" s="41"/>
      <c r="H4" s="41"/>
    </row>
    <row r="5" spans="1:8" ht="17.25" thickBot="1">
      <c r="A5" s="3"/>
      <c r="H5" s="46" t="s">
        <v>127</v>
      </c>
    </row>
    <row r="6" spans="1:8" s="2" customFormat="1" ht="15.75" customHeight="1" thickBot="1">
      <c r="A6" s="526" t="s">
        <v>0</v>
      </c>
      <c r="B6" s="241" t="s">
        <v>1</v>
      </c>
      <c r="C6" s="526" t="s">
        <v>2</v>
      </c>
      <c r="D6" s="526" t="s">
        <v>3</v>
      </c>
      <c r="E6" s="526" t="s">
        <v>4</v>
      </c>
      <c r="F6" s="526" t="s">
        <v>5</v>
      </c>
      <c r="G6" s="556" t="s">
        <v>6</v>
      </c>
      <c r="H6" s="557"/>
    </row>
    <row r="7" spans="1:8" s="2" customFormat="1" ht="32.25" thickBot="1">
      <c r="A7" s="527"/>
      <c r="B7" s="239"/>
      <c r="C7" s="527"/>
      <c r="D7" s="527"/>
      <c r="E7" s="527"/>
      <c r="F7" s="527"/>
      <c r="G7" s="239" t="s">
        <v>7</v>
      </c>
      <c r="H7" s="240" t="s">
        <v>8</v>
      </c>
    </row>
    <row r="8" spans="1:8" ht="16.5" thickBot="1">
      <c r="A8" s="253" t="s">
        <v>9</v>
      </c>
      <c r="B8" s="249">
        <v>1</v>
      </c>
      <c r="C8" s="269">
        <v>89829.98</v>
      </c>
      <c r="D8" s="270">
        <v>3592764.04</v>
      </c>
      <c r="E8" s="270">
        <v>3590033.05</v>
      </c>
      <c r="F8" s="270">
        <v>92560.97000000003</v>
      </c>
      <c r="G8" s="162">
        <v>0</v>
      </c>
      <c r="H8" s="158">
        <v>92560.97</v>
      </c>
    </row>
    <row r="9" spans="1:8" ht="30">
      <c r="A9" s="252" t="s">
        <v>10</v>
      </c>
      <c r="B9" s="532">
        <v>2</v>
      </c>
      <c r="C9" s="545">
        <v>89829.98</v>
      </c>
      <c r="D9" s="548">
        <v>3592764.04</v>
      </c>
      <c r="E9" s="548">
        <v>3590033.0499999993</v>
      </c>
      <c r="F9" s="551">
        <v>92560.97000000003</v>
      </c>
      <c r="G9" s="151"/>
      <c r="H9" s="154"/>
    </row>
    <row r="10" spans="1:8" ht="15" customHeight="1">
      <c r="A10" s="152" t="s">
        <v>11</v>
      </c>
      <c r="B10" s="534"/>
      <c r="C10" s="546"/>
      <c r="D10" s="549"/>
      <c r="E10" s="549"/>
      <c r="F10" s="552"/>
      <c r="G10" s="150"/>
      <c r="H10" s="141"/>
    </row>
    <row r="11" spans="1:8" ht="15.75" customHeight="1" thickBot="1">
      <c r="A11" s="153" t="s">
        <v>12</v>
      </c>
      <c r="B11" s="531"/>
      <c r="C11" s="547"/>
      <c r="D11" s="550"/>
      <c r="E11" s="550"/>
      <c r="F11" s="553"/>
      <c r="G11" s="150">
        <v>0</v>
      </c>
      <c r="H11" s="141">
        <v>92560.97</v>
      </c>
    </row>
    <row r="12" spans="1:8" ht="31.5" customHeight="1" thickBot="1">
      <c r="A12" s="248" t="s">
        <v>255</v>
      </c>
      <c r="B12" s="249">
        <v>3</v>
      </c>
      <c r="C12" s="257">
        <f>SUM(C13:C22)</f>
        <v>725513399.76</v>
      </c>
      <c r="D12" s="254">
        <f>SUM(D13:D22)</f>
        <v>6884995259.499995</v>
      </c>
      <c r="E12" s="254">
        <f>SUM(E13:E22)</f>
        <v>6907810853.23</v>
      </c>
      <c r="F12" s="254">
        <f>SUM(F13:F22)</f>
        <v>702697806.03</v>
      </c>
      <c r="G12" s="250">
        <f>SUM(G13:G22)</f>
        <v>10616235.400000002</v>
      </c>
      <c r="H12" s="251">
        <f>SUM(F12-G12)</f>
        <v>692081570.63</v>
      </c>
    </row>
    <row r="13" spans="1:8" ht="15">
      <c r="A13" s="247" t="s">
        <v>11</v>
      </c>
      <c r="B13" s="532">
        <v>4</v>
      </c>
      <c r="C13" s="558">
        <v>66848825.67999998</v>
      </c>
      <c r="D13" s="560">
        <v>558322200.3899988</v>
      </c>
      <c r="E13" s="560">
        <v>562719592.0299996</v>
      </c>
      <c r="F13" s="560">
        <v>62451434.04000002</v>
      </c>
      <c r="G13" s="562">
        <v>851935.02</v>
      </c>
      <c r="H13" s="563">
        <f>SUM(F13-G13)</f>
        <v>61599499.02000002</v>
      </c>
    </row>
    <row r="14" spans="1:8" ht="15">
      <c r="A14" s="168" t="s">
        <v>13</v>
      </c>
      <c r="B14" s="533"/>
      <c r="C14" s="559"/>
      <c r="D14" s="561"/>
      <c r="E14" s="561"/>
      <c r="F14" s="561"/>
      <c r="G14" s="555"/>
      <c r="H14" s="564"/>
    </row>
    <row r="15" spans="1:8" ht="15">
      <c r="A15" s="159" t="s">
        <v>14</v>
      </c>
      <c r="B15" s="164">
        <v>5</v>
      </c>
      <c r="C15" s="271">
        <v>370808502.83</v>
      </c>
      <c r="D15" s="272">
        <v>3652254440.84</v>
      </c>
      <c r="E15" s="272">
        <v>3661976893.870001</v>
      </c>
      <c r="F15" s="272">
        <v>361086049.8000001</v>
      </c>
      <c r="G15" s="49">
        <v>5706471.520000001</v>
      </c>
      <c r="H15" s="48">
        <f aca="true" t="shared" si="0" ref="H15:H23">SUM(F15-G15)</f>
        <v>355379578.2800001</v>
      </c>
    </row>
    <row r="16" spans="1:8" ht="15">
      <c r="A16" s="159" t="s">
        <v>15</v>
      </c>
      <c r="B16" s="164">
        <v>6</v>
      </c>
      <c r="C16" s="271">
        <v>118278214.08000003</v>
      </c>
      <c r="D16" s="272">
        <v>1177604143.8699977</v>
      </c>
      <c r="E16" s="272">
        <v>1181253402.0199988</v>
      </c>
      <c r="F16" s="272">
        <v>114628955.92999995</v>
      </c>
      <c r="G16" s="49">
        <v>1742468.2599999998</v>
      </c>
      <c r="H16" s="48">
        <f t="shared" si="0"/>
        <v>112886487.66999994</v>
      </c>
    </row>
    <row r="17" spans="1:8" ht="15">
      <c r="A17" s="159" t="s">
        <v>16</v>
      </c>
      <c r="B17" s="164">
        <v>7</v>
      </c>
      <c r="C17" s="271">
        <v>10897575.420000006</v>
      </c>
      <c r="D17" s="272">
        <v>153220586.56999984</v>
      </c>
      <c r="E17" s="272">
        <v>153050703.97999975</v>
      </c>
      <c r="F17" s="272">
        <v>11067458.010000005</v>
      </c>
      <c r="G17" s="49">
        <v>286703.8</v>
      </c>
      <c r="H17" s="48">
        <f t="shared" si="0"/>
        <v>10780754.210000005</v>
      </c>
    </row>
    <row r="18" spans="1:8" ht="15">
      <c r="A18" s="159" t="s">
        <v>17</v>
      </c>
      <c r="B18" s="164">
        <v>8</v>
      </c>
      <c r="C18" s="271">
        <v>11443781.040000003</v>
      </c>
      <c r="D18" s="272">
        <v>40250689.269999936</v>
      </c>
      <c r="E18" s="272">
        <v>38099296.88999992</v>
      </c>
      <c r="F18" s="272">
        <v>13595173.420000002</v>
      </c>
      <c r="G18" s="49">
        <v>4765.9800000000005</v>
      </c>
      <c r="H18" s="48">
        <f t="shared" si="0"/>
        <v>13590407.440000001</v>
      </c>
    </row>
    <row r="19" spans="1:8" ht="15">
      <c r="A19" s="159" t="s">
        <v>18</v>
      </c>
      <c r="B19" s="164">
        <v>9</v>
      </c>
      <c r="C19" s="271">
        <v>51880985.36999998</v>
      </c>
      <c r="D19" s="272">
        <v>358462884.5899997</v>
      </c>
      <c r="E19" s="272">
        <v>362001730.5100002</v>
      </c>
      <c r="F19" s="272">
        <v>48342139.44999998</v>
      </c>
      <c r="G19" s="49">
        <v>578682.71</v>
      </c>
      <c r="H19" s="48">
        <f t="shared" si="0"/>
        <v>47763456.73999998</v>
      </c>
    </row>
    <row r="20" spans="1:8" ht="15">
      <c r="A20" s="159" t="s">
        <v>19</v>
      </c>
      <c r="B20" s="164">
        <v>10</v>
      </c>
      <c r="C20" s="271">
        <v>81763640.63999999</v>
      </c>
      <c r="D20" s="272">
        <v>944908252.6000006</v>
      </c>
      <c r="E20" s="272">
        <v>936025664.7300001</v>
      </c>
      <c r="F20" s="272">
        <v>90646228.51000008</v>
      </c>
      <c r="G20" s="460">
        <v>1445208.11</v>
      </c>
      <c r="H20" s="48">
        <f t="shared" si="0"/>
        <v>89201020.40000008</v>
      </c>
    </row>
    <row r="21" spans="1:8" ht="15">
      <c r="A21" s="159" t="s">
        <v>20</v>
      </c>
      <c r="B21" s="164">
        <v>11</v>
      </c>
      <c r="C21" s="271">
        <v>12504308.219999993</v>
      </c>
      <c r="D21" s="272">
        <v>10835.199999995548</v>
      </c>
      <c r="E21" s="272">
        <v>11711304.980000002</v>
      </c>
      <c r="F21" s="272">
        <v>803838.4399999998</v>
      </c>
      <c r="G21" s="246">
        <v>0</v>
      </c>
      <c r="H21" s="48">
        <f t="shared" si="0"/>
        <v>803838.4399999998</v>
      </c>
    </row>
    <row r="22" spans="1:8" ht="30.75" thickBot="1">
      <c r="A22" s="178" t="s">
        <v>21</v>
      </c>
      <c r="B22" s="226">
        <v>12</v>
      </c>
      <c r="C22" s="273">
        <v>1087566.48</v>
      </c>
      <c r="D22" s="274">
        <v>-38773.82999999995</v>
      </c>
      <c r="E22" s="274">
        <v>972264.22</v>
      </c>
      <c r="F22" s="274">
        <v>76528.43000000002</v>
      </c>
      <c r="G22" s="225">
        <v>0</v>
      </c>
      <c r="H22" s="155">
        <f t="shared" si="0"/>
        <v>76528.43000000002</v>
      </c>
    </row>
    <row r="23" spans="1:8" ht="15.75">
      <c r="A23" s="255" t="s">
        <v>22</v>
      </c>
      <c r="B23" s="530">
        <v>13</v>
      </c>
      <c r="C23" s="537">
        <v>153028.87</v>
      </c>
      <c r="D23" s="539">
        <v>1390327.7700000003</v>
      </c>
      <c r="E23" s="537">
        <v>1370709.1900000002</v>
      </c>
      <c r="F23" s="539">
        <v>172647.45</v>
      </c>
      <c r="G23" s="541">
        <v>76111.52</v>
      </c>
      <c r="H23" s="543">
        <f t="shared" si="0"/>
        <v>96535.93000000001</v>
      </c>
    </row>
    <row r="24" spans="1:8" ht="16.5" thickBot="1">
      <c r="A24" s="256" t="s">
        <v>254</v>
      </c>
      <c r="B24" s="531"/>
      <c r="C24" s="538"/>
      <c r="D24" s="540"/>
      <c r="E24" s="538"/>
      <c r="F24" s="540"/>
      <c r="G24" s="542"/>
      <c r="H24" s="544"/>
    </row>
    <row r="25" spans="1:8" ht="15">
      <c r="A25" s="260" t="s">
        <v>11</v>
      </c>
      <c r="B25" s="260"/>
      <c r="C25" s="535">
        <v>86686.43000000001</v>
      </c>
      <c r="D25" s="535">
        <v>1316216.7700000003</v>
      </c>
      <c r="E25" s="535">
        <v>1312182.1900000002</v>
      </c>
      <c r="F25" s="535">
        <v>90721.01000000001</v>
      </c>
      <c r="G25" s="554">
        <v>314.52</v>
      </c>
      <c r="H25" s="528">
        <f>SUM(F25-G25)</f>
        <v>90406.49</v>
      </c>
    </row>
    <row r="26" spans="1:8" ht="15">
      <c r="A26" s="72" t="s">
        <v>23</v>
      </c>
      <c r="B26" s="258">
        <v>14</v>
      </c>
      <c r="C26" s="536"/>
      <c r="D26" s="536"/>
      <c r="E26" s="536"/>
      <c r="F26" s="536"/>
      <c r="G26" s="555"/>
      <c r="H26" s="529"/>
    </row>
    <row r="27" spans="1:8" ht="15.75" thickBot="1">
      <c r="A27" s="156" t="s">
        <v>24</v>
      </c>
      <c r="B27" s="259">
        <v>15</v>
      </c>
      <c r="C27" s="275">
        <v>66342.44</v>
      </c>
      <c r="D27" s="275">
        <v>74111</v>
      </c>
      <c r="E27" s="275">
        <v>58527</v>
      </c>
      <c r="F27" s="275">
        <v>81926.44</v>
      </c>
      <c r="G27" s="157">
        <v>75797</v>
      </c>
      <c r="H27" s="165">
        <f>SUM(F27-G27)</f>
        <v>6129.440000000002</v>
      </c>
    </row>
    <row r="28" spans="1:8" ht="16.5" thickBot="1">
      <c r="A28" s="161" t="s">
        <v>304</v>
      </c>
      <c r="B28" s="121">
        <v>16</v>
      </c>
      <c r="C28" s="276">
        <v>365794.0200000001</v>
      </c>
      <c r="D28" s="270">
        <v>1047116.2000000001</v>
      </c>
      <c r="E28" s="276">
        <v>82601.82000000002</v>
      </c>
      <c r="F28" s="270">
        <v>1330308.3999999997</v>
      </c>
      <c r="G28" s="267">
        <v>14028.38</v>
      </c>
      <c r="H28" s="268">
        <f>SUM(F28-G28)</f>
        <v>1316280.0199999998</v>
      </c>
    </row>
    <row r="29" spans="1:8" ht="15">
      <c r="A29" s="264" t="s">
        <v>11</v>
      </c>
      <c r="B29" s="264"/>
      <c r="C29" s="265"/>
      <c r="D29" s="265"/>
      <c r="E29" s="265"/>
      <c r="F29" s="265"/>
      <c r="G29" s="265"/>
      <c r="H29" s="266"/>
    </row>
    <row r="30" spans="1:8" ht="15">
      <c r="A30" s="72" t="s">
        <v>25</v>
      </c>
      <c r="B30" s="258">
        <v>17</v>
      </c>
      <c r="C30" s="272">
        <v>2146.96</v>
      </c>
      <c r="D30" s="272">
        <v>1675.56</v>
      </c>
      <c r="E30" s="272">
        <v>3822.52</v>
      </c>
      <c r="F30" s="272">
        <v>0</v>
      </c>
      <c r="G30" s="113">
        <v>0</v>
      </c>
      <c r="H30" s="114">
        <v>0</v>
      </c>
    </row>
    <row r="31" spans="1:8" ht="15">
      <c r="A31" s="76" t="s">
        <v>24</v>
      </c>
      <c r="B31" s="261">
        <v>18</v>
      </c>
      <c r="C31" s="272">
        <v>0</v>
      </c>
      <c r="D31" s="272">
        <v>99</v>
      </c>
      <c r="E31" s="272">
        <v>0</v>
      </c>
      <c r="F31" s="272">
        <v>99</v>
      </c>
      <c r="G31" s="115">
        <v>0</v>
      </c>
      <c r="H31" s="149">
        <v>99</v>
      </c>
    </row>
    <row r="32" spans="1:8" ht="15">
      <c r="A32" s="76" t="s">
        <v>26</v>
      </c>
      <c r="B32" s="261">
        <v>19</v>
      </c>
      <c r="C32" s="272">
        <v>320095.17000000004</v>
      </c>
      <c r="D32" s="272">
        <v>80137.83000000002</v>
      </c>
      <c r="E32" s="272">
        <v>35227.409999999996</v>
      </c>
      <c r="F32" s="272">
        <v>365005.5900000002</v>
      </c>
      <c r="G32" s="116">
        <v>14028.38</v>
      </c>
      <c r="H32" s="117">
        <f>SUM(F32-G32)</f>
        <v>350977.2100000002</v>
      </c>
    </row>
    <row r="33" spans="1:8" ht="15.75" thickBot="1">
      <c r="A33" s="130" t="s">
        <v>27</v>
      </c>
      <c r="B33" s="262">
        <v>20</v>
      </c>
      <c r="C33" s="275">
        <v>43551.89</v>
      </c>
      <c r="D33" s="275">
        <v>965203.81</v>
      </c>
      <c r="E33" s="275">
        <v>43551.89</v>
      </c>
      <c r="F33" s="275">
        <v>965203.81</v>
      </c>
      <c r="G33" s="166">
        <v>0</v>
      </c>
      <c r="H33" s="167">
        <v>965203.81</v>
      </c>
    </row>
    <row r="34" spans="1:8" ht="31.5">
      <c r="A34" s="124" t="s">
        <v>124</v>
      </c>
      <c r="B34" s="125">
        <v>21</v>
      </c>
      <c r="C34" s="244">
        <v>866847.15</v>
      </c>
      <c r="D34" s="245">
        <v>0</v>
      </c>
      <c r="E34" s="245">
        <v>866847.15</v>
      </c>
      <c r="F34" s="245">
        <v>0</v>
      </c>
      <c r="G34" s="245">
        <v>0</v>
      </c>
      <c r="H34" s="263">
        <v>0</v>
      </c>
    </row>
    <row r="35" spans="1:8" ht="15.75" thickBot="1">
      <c r="A35" s="160" t="s">
        <v>27</v>
      </c>
      <c r="B35" s="135">
        <v>22</v>
      </c>
      <c r="C35" s="169">
        <v>866847.15</v>
      </c>
      <c r="D35" s="166">
        <v>0</v>
      </c>
      <c r="E35" s="166">
        <v>866847.15</v>
      </c>
      <c r="F35" s="166">
        <v>0</v>
      </c>
      <c r="G35" s="166">
        <v>0</v>
      </c>
      <c r="H35" s="167">
        <v>0</v>
      </c>
    </row>
    <row r="36" spans="1:8" ht="32.25" thickBot="1">
      <c r="A36" s="161" t="s">
        <v>123</v>
      </c>
      <c r="B36" s="121">
        <v>23</v>
      </c>
      <c r="C36" s="163">
        <f aca="true" t="shared" si="1" ref="C36:H36">SUM(C8+C12+C23+C28+C34)</f>
        <v>726988899.78</v>
      </c>
      <c r="D36" s="163">
        <f t="shared" si="1"/>
        <v>6891025467.509995</v>
      </c>
      <c r="E36" s="163">
        <f t="shared" si="1"/>
        <v>6913721044.439999</v>
      </c>
      <c r="F36" s="163">
        <f t="shared" si="1"/>
        <v>704293322.85</v>
      </c>
      <c r="G36" s="163">
        <f t="shared" si="1"/>
        <v>10706375.300000003</v>
      </c>
      <c r="H36" s="461">
        <f t="shared" si="1"/>
        <v>693586947.55</v>
      </c>
    </row>
    <row r="37" spans="1:8" ht="12.75">
      <c r="A37" s="36"/>
      <c r="B37" s="47"/>
      <c r="C37" s="37"/>
      <c r="D37" s="37"/>
      <c r="E37" s="37"/>
      <c r="F37" s="37"/>
      <c r="G37" s="37"/>
      <c r="H37" s="37"/>
    </row>
  </sheetData>
  <sheetProtection/>
  <mergeCells count="31">
    <mergeCell ref="H13:H14"/>
    <mergeCell ref="F25:F26"/>
    <mergeCell ref="G25:G26"/>
    <mergeCell ref="F23:F24"/>
    <mergeCell ref="D25:D26"/>
    <mergeCell ref="E25:E26"/>
    <mergeCell ref="G6:H6"/>
    <mergeCell ref="D13:D14"/>
    <mergeCell ref="E13:E14"/>
    <mergeCell ref="F13:F14"/>
    <mergeCell ref="G13:G14"/>
    <mergeCell ref="C6:C7"/>
    <mergeCell ref="D6:D7"/>
    <mergeCell ref="E6:E7"/>
    <mergeCell ref="F6:F7"/>
    <mergeCell ref="H23:H24"/>
    <mergeCell ref="C9:C11"/>
    <mergeCell ref="D9:D11"/>
    <mergeCell ref="E9:E11"/>
    <mergeCell ref="F9:F11"/>
    <mergeCell ref="C13:C14"/>
    <mergeCell ref="A6:A7"/>
    <mergeCell ref="H25:H26"/>
    <mergeCell ref="B23:B24"/>
    <mergeCell ref="B13:B14"/>
    <mergeCell ref="B9:B11"/>
    <mergeCell ref="C25:C26"/>
    <mergeCell ref="C23:C24"/>
    <mergeCell ref="D23:D24"/>
    <mergeCell ref="E23:E24"/>
    <mergeCell ref="G23:G2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SheetLayoutView="80" zoomScalePageLayoutView="0" workbookViewId="0" topLeftCell="A1">
      <selection activeCell="A6" sqref="A6:D6"/>
    </sheetView>
  </sheetViews>
  <sheetFormatPr defaultColWidth="9.140625" defaultRowHeight="12.75"/>
  <cols>
    <col min="1" max="1" width="67.8515625" style="0" customWidth="1"/>
    <col min="2" max="4" width="31.7109375" style="0" customWidth="1"/>
  </cols>
  <sheetData>
    <row r="1" spans="1:4" ht="15">
      <c r="A1" s="31"/>
      <c r="B1" s="31"/>
      <c r="C1" s="31"/>
      <c r="D1" s="50" t="s">
        <v>257</v>
      </c>
    </row>
    <row r="2" spans="1:4" ht="18">
      <c r="A2" s="568" t="s">
        <v>333</v>
      </c>
      <c r="B2" s="568"/>
      <c r="C2" s="568"/>
      <c r="D2" s="568"/>
    </row>
    <row r="3" spans="1:4" ht="15.75">
      <c r="A3" s="569" t="s">
        <v>256</v>
      </c>
      <c r="B3" s="569"/>
      <c r="C3" s="569"/>
      <c r="D3" s="569"/>
    </row>
    <row r="4" spans="1:4" ht="15.75">
      <c r="A4" s="51"/>
      <c r="B4" s="51"/>
      <c r="C4" s="51"/>
      <c r="D4" s="51"/>
    </row>
    <row r="5" spans="1:4" ht="16.5" thickBot="1">
      <c r="A5" s="15"/>
      <c r="B5" s="31"/>
      <c r="C5" s="31"/>
      <c r="D5" s="50" t="s">
        <v>127</v>
      </c>
    </row>
    <row r="6" spans="1:4" ht="63.75" thickBot="1">
      <c r="A6" s="360" t="s">
        <v>60</v>
      </c>
      <c r="B6" s="361" t="s">
        <v>61</v>
      </c>
      <c r="C6" s="361" t="s">
        <v>62</v>
      </c>
      <c r="D6" s="362" t="s">
        <v>63</v>
      </c>
    </row>
    <row r="7" spans="1:4" ht="15.75">
      <c r="A7" s="363" t="s">
        <v>64</v>
      </c>
      <c r="B7" s="364" t="s">
        <v>244</v>
      </c>
      <c r="C7" s="364" t="s">
        <v>244</v>
      </c>
      <c r="D7" s="365" t="s">
        <v>244</v>
      </c>
    </row>
    <row r="8" spans="1:4" ht="31.5">
      <c r="A8" s="366" t="s">
        <v>65</v>
      </c>
      <c r="B8" s="367">
        <f>SUM(B10:B16)</f>
        <v>-3420.2700000000027</v>
      </c>
      <c r="C8" s="368">
        <f>SUM(C10:C16)</f>
        <v>10160367.060000002</v>
      </c>
      <c r="D8" s="368">
        <f>SUM(D10:D16)</f>
        <v>-10163787.330000002</v>
      </c>
    </row>
    <row r="9" spans="1:4" ht="15">
      <c r="A9" s="565" t="s">
        <v>11</v>
      </c>
      <c r="B9" s="566"/>
      <c r="C9" s="566"/>
      <c r="D9" s="567"/>
    </row>
    <row r="10" spans="1:4" ht="15">
      <c r="A10" s="53" t="s">
        <v>13</v>
      </c>
      <c r="B10" s="54">
        <v>-315.61</v>
      </c>
      <c r="C10" s="52">
        <v>836454.6399999999</v>
      </c>
      <c r="D10" s="54">
        <f aca="true" t="shared" si="0" ref="D10:D16">B10-C10</f>
        <v>-836770.2499999999</v>
      </c>
    </row>
    <row r="11" spans="1:4" ht="15">
      <c r="A11" s="53" t="s">
        <v>14</v>
      </c>
      <c r="B11" s="54">
        <v>-1943.8</v>
      </c>
      <c r="C11" s="52">
        <v>5379314.11</v>
      </c>
      <c r="D11" s="54">
        <f t="shared" si="0"/>
        <v>-5381257.91</v>
      </c>
    </row>
    <row r="12" spans="1:4" ht="15">
      <c r="A12" s="53" t="s">
        <v>66</v>
      </c>
      <c r="B12" s="54">
        <v>-647.93</v>
      </c>
      <c r="C12" s="52">
        <v>1711193.3800000001</v>
      </c>
      <c r="D12" s="54">
        <f t="shared" si="0"/>
        <v>-1711841.31</v>
      </c>
    </row>
    <row r="13" spans="1:4" ht="15">
      <c r="A13" s="53" t="s">
        <v>16</v>
      </c>
      <c r="B13" s="54">
        <v>0</v>
      </c>
      <c r="C13" s="52">
        <v>240225.61</v>
      </c>
      <c r="D13" s="54">
        <f t="shared" si="0"/>
        <v>-240225.61</v>
      </c>
    </row>
    <row r="14" spans="1:4" ht="15">
      <c r="A14" s="53" t="s">
        <v>17</v>
      </c>
      <c r="B14" s="54">
        <v>0</v>
      </c>
      <c r="C14" s="52">
        <v>3637.4400000000005</v>
      </c>
      <c r="D14" s="54">
        <f t="shared" si="0"/>
        <v>-3637.4400000000005</v>
      </c>
    </row>
    <row r="15" spans="1:4" ht="15">
      <c r="A15" s="53" t="s">
        <v>18</v>
      </c>
      <c r="B15" s="54">
        <v>-2.9558577807620168E-12</v>
      </c>
      <c r="C15" s="52">
        <v>570034.7500000001</v>
      </c>
      <c r="D15" s="54">
        <f t="shared" si="0"/>
        <v>-570034.7500000001</v>
      </c>
    </row>
    <row r="16" spans="1:4" ht="15">
      <c r="A16" s="53" t="s">
        <v>19</v>
      </c>
      <c r="B16" s="54">
        <v>-512.93</v>
      </c>
      <c r="C16" s="52">
        <v>1419507.1300000001</v>
      </c>
      <c r="D16" s="54">
        <f t="shared" si="0"/>
        <v>-1420020.06</v>
      </c>
    </row>
    <row r="17" spans="1:4" ht="15.75">
      <c r="A17" s="366" t="s">
        <v>67</v>
      </c>
      <c r="B17" s="369"/>
      <c r="C17" s="370"/>
      <c r="D17" s="369"/>
    </row>
    <row r="18" spans="1:4" ht="31.5">
      <c r="A18" s="366" t="s">
        <v>68</v>
      </c>
      <c r="B18" s="367">
        <f>SUM(B20:B26)</f>
        <v>-404400225.43999994</v>
      </c>
      <c r="C18" s="368">
        <f>SUM(C20:C26)</f>
        <v>-1156857.7200000007</v>
      </c>
      <c r="D18" s="368">
        <f>SUM(D20:D26)</f>
        <v>-403243367.71999997</v>
      </c>
    </row>
    <row r="19" spans="1:4" ht="15">
      <c r="A19" s="565" t="s">
        <v>11</v>
      </c>
      <c r="B19" s="566"/>
      <c r="C19" s="566"/>
      <c r="D19" s="567"/>
    </row>
    <row r="20" spans="1:4" ht="15">
      <c r="A20" s="53" t="s">
        <v>13</v>
      </c>
      <c r="B20" s="54">
        <v>-40551946.15</v>
      </c>
      <c r="C20" s="52">
        <v>-2581813.09</v>
      </c>
      <c r="D20" s="54">
        <f>B20-C20</f>
        <v>-37970133.06</v>
      </c>
    </row>
    <row r="21" spans="1:4" ht="15">
      <c r="A21" s="53" t="s">
        <v>14</v>
      </c>
      <c r="B21" s="54">
        <v>-213440838.01</v>
      </c>
      <c r="C21" s="52">
        <v>-2368164.380000001</v>
      </c>
      <c r="D21" s="54">
        <f aca="true" t="shared" si="1" ref="D21:D26">B21-C21</f>
        <v>-211072673.63</v>
      </c>
    </row>
    <row r="22" spans="1:4" ht="15">
      <c r="A22" s="53" t="s">
        <v>66</v>
      </c>
      <c r="B22" s="54">
        <v>-70759644.47999999</v>
      </c>
      <c r="C22" s="52">
        <v>-1079887.5099999998</v>
      </c>
      <c r="D22" s="54">
        <f t="shared" si="1"/>
        <v>-69679756.96999998</v>
      </c>
    </row>
    <row r="23" spans="1:4" ht="15">
      <c r="A23" s="53" t="s">
        <v>16</v>
      </c>
      <c r="B23" s="54">
        <v>-6098691.28</v>
      </c>
      <c r="C23" s="52">
        <v>273998.2699999998</v>
      </c>
      <c r="D23" s="54">
        <f t="shared" si="1"/>
        <v>-6372689.55</v>
      </c>
    </row>
    <row r="24" spans="1:4" ht="15">
      <c r="A24" s="53" t="s">
        <v>17</v>
      </c>
      <c r="B24" s="54">
        <v>-8344282.6499999985</v>
      </c>
      <c r="C24" s="52">
        <v>1468627.3800000001</v>
      </c>
      <c r="D24" s="54">
        <f t="shared" si="1"/>
        <v>-9812910.03</v>
      </c>
    </row>
    <row r="25" spans="1:4" ht="15">
      <c r="A25" s="53" t="s">
        <v>18</v>
      </c>
      <c r="B25" s="54">
        <v>-20477001.88000001</v>
      </c>
      <c r="C25" s="52">
        <v>-5327124.97</v>
      </c>
      <c r="D25" s="54">
        <f t="shared" si="1"/>
        <v>-15149876.910000011</v>
      </c>
    </row>
    <row r="26" spans="1:4" ht="15.75" thickBot="1">
      <c r="A26" s="55" t="s">
        <v>19</v>
      </c>
      <c r="B26" s="57">
        <v>-44727820.99</v>
      </c>
      <c r="C26" s="56">
        <v>8457506.58</v>
      </c>
      <c r="D26" s="54">
        <f t="shared" si="1"/>
        <v>-53185327.57</v>
      </c>
    </row>
  </sheetData>
  <sheetProtection/>
  <mergeCells count="4">
    <mergeCell ref="A9:D9"/>
    <mergeCell ref="A19:D19"/>
    <mergeCell ref="A2:D2"/>
    <mergeCell ref="A3:D3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zoomScaleSheetLayoutView="110" zoomScalePageLayoutView="0" workbookViewId="0" topLeftCell="A1">
      <selection activeCell="B14" sqref="B14:B16"/>
    </sheetView>
  </sheetViews>
  <sheetFormatPr defaultColWidth="9.140625" defaultRowHeight="12.75"/>
  <cols>
    <col min="1" max="1" width="45.28125" style="0" customWidth="1"/>
    <col min="2" max="2" width="22.00390625" style="0" customWidth="1"/>
    <col min="3" max="6" width="19.8515625" style="0" customWidth="1"/>
  </cols>
  <sheetData>
    <row r="1" spans="1:6" ht="15">
      <c r="A1" s="31"/>
      <c r="B1" s="31"/>
      <c r="C1" s="31"/>
      <c r="D1" s="31"/>
      <c r="E1" s="31"/>
      <c r="F1" s="50" t="s">
        <v>266</v>
      </c>
    </row>
    <row r="2" spans="1:6" ht="18">
      <c r="A2" s="568" t="s">
        <v>323</v>
      </c>
      <c r="B2" s="568"/>
      <c r="C2" s="568"/>
      <c r="D2" s="568"/>
      <c r="E2" s="568"/>
      <c r="F2" s="568"/>
    </row>
    <row r="3" spans="1:6" ht="14.25" customHeight="1">
      <c r="A3" s="570" t="s">
        <v>258</v>
      </c>
      <c r="B3" s="570"/>
      <c r="C3" s="570"/>
      <c r="D3" s="570"/>
      <c r="E3" s="570"/>
      <c r="F3" s="570"/>
    </row>
    <row r="4" spans="1:6" ht="16.5" thickBot="1">
      <c r="A4" s="15"/>
      <c r="B4" s="31"/>
      <c r="C4" s="31"/>
      <c r="D4" s="31"/>
      <c r="E4" s="31"/>
      <c r="F4" s="50" t="s">
        <v>127</v>
      </c>
    </row>
    <row r="5" spans="1:6" ht="63.75" thickBot="1">
      <c r="A5" s="360" t="s">
        <v>69</v>
      </c>
      <c r="B5" s="227" t="s">
        <v>2</v>
      </c>
      <c r="C5" s="227" t="s">
        <v>70</v>
      </c>
      <c r="D5" s="227" t="s">
        <v>71</v>
      </c>
      <c r="E5" s="227" t="s">
        <v>72</v>
      </c>
      <c r="F5" s="228" t="s">
        <v>5</v>
      </c>
    </row>
    <row r="6" spans="1:6" ht="75">
      <c r="A6" s="72" t="s">
        <v>270</v>
      </c>
      <c r="B6" s="73">
        <v>2056043.69</v>
      </c>
      <c r="C6" s="74">
        <v>3957042.98</v>
      </c>
      <c r="D6" s="74">
        <v>3906595.71</v>
      </c>
      <c r="E6" s="74">
        <v>0</v>
      </c>
      <c r="F6" s="75">
        <f>B6+C6-D6</f>
        <v>2106490.96</v>
      </c>
    </row>
    <row r="7" spans="1:6" ht="40.5" customHeight="1">
      <c r="A7" s="76" t="s">
        <v>352</v>
      </c>
      <c r="B7" s="77">
        <v>1800</v>
      </c>
      <c r="C7" s="78">
        <v>9287.5</v>
      </c>
      <c r="D7" s="78">
        <v>1813</v>
      </c>
      <c r="E7" s="78">
        <v>0</v>
      </c>
      <c r="F7" s="79">
        <f>B7+C7-D7</f>
        <v>9274.5</v>
      </c>
    </row>
    <row r="8" spans="1:6" ht="25.5" customHeight="1" thickBot="1">
      <c r="A8" s="80" t="s">
        <v>73</v>
      </c>
      <c r="B8" s="81">
        <v>2057843.69</v>
      </c>
      <c r="C8" s="81">
        <f>SUM(C6:C7)</f>
        <v>3966330.48</v>
      </c>
      <c r="D8" s="81">
        <f>SUM(D6:D7)</f>
        <v>3908408.71</v>
      </c>
      <c r="E8" s="81">
        <f>SUM(E6:E7)</f>
        <v>0</v>
      </c>
      <c r="F8" s="81">
        <f>SUM(F6:F7)</f>
        <v>2115765.46</v>
      </c>
    </row>
    <row r="9" spans="1:6" ht="15">
      <c r="A9" s="58"/>
      <c r="B9" s="58"/>
      <c r="C9" s="58"/>
      <c r="D9" s="58"/>
      <c r="E9" s="58"/>
      <c r="F9" s="58"/>
    </row>
    <row r="10" ht="15">
      <c r="A10" s="34"/>
    </row>
    <row r="11" ht="15">
      <c r="A11" s="34"/>
    </row>
  </sheetData>
  <sheetProtection/>
  <mergeCells count="2">
    <mergeCell ref="A2:F2"/>
    <mergeCell ref="A3:F3"/>
  </mergeCells>
  <printOptions horizontalCentered="1" verticalCentered="1"/>
  <pageMargins left="0.7086614173228347" right="0.7086614173228347" top="0.9055118110236221" bottom="0.7480314960629921" header="0.5511811023622047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zoomScale="80" zoomScaleNormal="80" zoomScaleSheetLayoutView="70" zoomScalePageLayoutView="0" workbookViewId="0" topLeftCell="A1">
      <selection activeCell="A11" sqref="A11:H11"/>
    </sheetView>
  </sheetViews>
  <sheetFormatPr defaultColWidth="9.140625" defaultRowHeight="12.75"/>
  <cols>
    <col min="1" max="1" width="88.140625" style="1" bestFit="1" customWidth="1"/>
    <col min="2" max="2" width="4.00390625" style="0" bestFit="1" customWidth="1"/>
    <col min="3" max="3" width="22.140625" style="0" customWidth="1"/>
    <col min="4" max="4" width="21.57421875" style="0" customWidth="1"/>
    <col min="5" max="6" width="20.421875" style="0" customWidth="1"/>
    <col min="7" max="7" width="24.140625" style="0" customWidth="1"/>
    <col min="8" max="8" width="24.57421875" style="0" customWidth="1"/>
    <col min="12" max="13" width="11.00390625" style="0" bestFit="1" customWidth="1"/>
    <col min="14" max="14" width="11.57421875" style="0" bestFit="1" customWidth="1"/>
  </cols>
  <sheetData>
    <row r="1" spans="1:8" ht="15">
      <c r="A1" s="146"/>
      <c r="B1" s="13"/>
      <c r="C1" s="13"/>
      <c r="D1" s="13"/>
      <c r="E1" s="13"/>
      <c r="F1" s="13"/>
      <c r="G1" s="13"/>
      <c r="H1" s="147" t="s">
        <v>267</v>
      </c>
    </row>
    <row r="2" spans="1:14" ht="18" customHeight="1">
      <c r="A2" s="576" t="s">
        <v>325</v>
      </c>
      <c r="B2" s="576"/>
      <c r="C2" s="576"/>
      <c r="D2" s="576"/>
      <c r="E2" s="576"/>
      <c r="F2" s="576"/>
      <c r="G2" s="576"/>
      <c r="H2" s="576"/>
      <c r="L2" s="148"/>
      <c r="M2" s="148"/>
      <c r="N2" s="148"/>
    </row>
    <row r="3" spans="1:8" ht="15.75">
      <c r="A3" s="492" t="s">
        <v>259</v>
      </c>
      <c r="B3" s="492"/>
      <c r="C3" s="492"/>
      <c r="D3" s="492"/>
      <c r="E3" s="492"/>
      <c r="F3" s="492"/>
      <c r="G3" s="492"/>
      <c r="H3" s="492"/>
    </row>
    <row r="4" spans="1:8" ht="16.5" thickBot="1">
      <c r="A4" s="119"/>
      <c r="B4" s="12"/>
      <c r="C4" s="12"/>
      <c r="D4" s="12"/>
      <c r="E4" s="12"/>
      <c r="F4" s="12"/>
      <c r="G4" s="12"/>
      <c r="H4" s="14" t="s">
        <v>127</v>
      </c>
    </row>
    <row r="5" spans="1:8" ht="16.5" customHeight="1" thickBot="1">
      <c r="A5" s="577" t="s">
        <v>74</v>
      </c>
      <c r="B5" s="464" t="s">
        <v>1</v>
      </c>
      <c r="C5" s="464" t="s">
        <v>119</v>
      </c>
      <c r="D5" s="579" t="s">
        <v>3</v>
      </c>
      <c r="E5" s="579" t="s">
        <v>4</v>
      </c>
      <c r="F5" s="581" t="s">
        <v>120</v>
      </c>
      <c r="G5" s="583" t="s">
        <v>75</v>
      </c>
      <c r="H5" s="584"/>
    </row>
    <row r="6" spans="1:8" ht="63.75" thickBot="1">
      <c r="A6" s="578"/>
      <c r="B6" s="465"/>
      <c r="C6" s="465"/>
      <c r="D6" s="580"/>
      <c r="E6" s="580"/>
      <c r="F6" s="582"/>
      <c r="G6" s="418" t="s">
        <v>121</v>
      </c>
      <c r="H6" s="419" t="s">
        <v>122</v>
      </c>
    </row>
    <row r="7" spans="1:8" ht="16.5" thickBot="1">
      <c r="A7" s="120" t="s">
        <v>76</v>
      </c>
      <c r="B7" s="121" t="s">
        <v>77</v>
      </c>
      <c r="C7" s="122">
        <v>1</v>
      </c>
      <c r="D7" s="118">
        <v>3</v>
      </c>
      <c r="E7" s="118">
        <v>2</v>
      </c>
      <c r="F7" s="123">
        <v>4</v>
      </c>
      <c r="G7" s="122">
        <v>5</v>
      </c>
      <c r="H7" s="123">
        <v>6</v>
      </c>
    </row>
    <row r="8" spans="1:8" ht="16.5" thickBot="1">
      <c r="A8" s="161" t="s">
        <v>276</v>
      </c>
      <c r="B8" s="121">
        <v>1</v>
      </c>
      <c r="C8" s="281">
        <v>356901.96</v>
      </c>
      <c r="D8" s="281">
        <v>765324.5700000001</v>
      </c>
      <c r="E8" s="281">
        <v>726172.9299999999</v>
      </c>
      <c r="F8" s="282">
        <v>396053.6</v>
      </c>
      <c r="G8" s="281">
        <v>396053.6</v>
      </c>
      <c r="H8" s="283">
        <v>0</v>
      </c>
    </row>
    <row r="9" spans="1:8" ht="16.5" thickBot="1">
      <c r="A9" s="284" t="s">
        <v>277</v>
      </c>
      <c r="B9" s="285">
        <v>2</v>
      </c>
      <c r="C9" s="286">
        <v>24943193.299999993</v>
      </c>
      <c r="D9" s="287">
        <f>SUM(D23+D15+D10)</f>
        <v>44267291.029999994</v>
      </c>
      <c r="E9" s="287">
        <f>SUM(E23+E15+E10)</f>
        <v>59163706.81999997</v>
      </c>
      <c r="F9" s="288">
        <f>SUM(F23+F15+F10)</f>
        <v>10046777.510000002</v>
      </c>
      <c r="G9" s="289">
        <f>SUM(G23+G15+G10)</f>
        <v>19136.37</v>
      </c>
      <c r="H9" s="288">
        <f>SUM(H23+H15+H10)</f>
        <v>10027641.14</v>
      </c>
    </row>
    <row r="10" spans="1:8" ht="15.75">
      <c r="A10" s="126" t="s">
        <v>78</v>
      </c>
      <c r="B10" s="127">
        <v>3</v>
      </c>
      <c r="C10" s="290">
        <f>SUM(C12:C14)</f>
        <v>10366779.93</v>
      </c>
      <c r="D10" s="291">
        <f>SUM(D12:D14)</f>
        <v>43492951.70999999</v>
      </c>
      <c r="E10" s="291">
        <f>SUM(E12:E14)</f>
        <v>45827801.57999997</v>
      </c>
      <c r="F10" s="292">
        <f>SUM(F12:F14)</f>
        <v>8031930.0600000005</v>
      </c>
      <c r="G10" s="290">
        <f>G12+G13+G14</f>
        <v>0</v>
      </c>
      <c r="H10" s="293">
        <f>SUM(F10-G10)</f>
        <v>8031930.0600000005</v>
      </c>
    </row>
    <row r="11" spans="1:8" ht="15">
      <c r="A11" s="571" t="s">
        <v>11</v>
      </c>
      <c r="B11" s="574"/>
      <c r="C11" s="572"/>
      <c r="D11" s="572"/>
      <c r="E11" s="572"/>
      <c r="F11" s="572"/>
      <c r="G11" s="572"/>
      <c r="H11" s="573"/>
    </row>
    <row r="12" spans="1:8" ht="15">
      <c r="A12" s="72" t="s">
        <v>332</v>
      </c>
      <c r="B12" s="128">
        <v>4</v>
      </c>
      <c r="C12" s="294">
        <v>7420352.1</v>
      </c>
      <c r="D12" s="295">
        <v>38958527.13999999</v>
      </c>
      <c r="E12" s="295">
        <v>41102823.129999965</v>
      </c>
      <c r="F12" s="296">
        <v>5276056.11</v>
      </c>
      <c r="G12" s="297">
        <v>0</v>
      </c>
      <c r="H12" s="298">
        <f>SUM(F12-G12)</f>
        <v>5276056.11</v>
      </c>
    </row>
    <row r="13" spans="1:8" ht="15">
      <c r="A13" s="76" t="s">
        <v>278</v>
      </c>
      <c r="B13" s="129">
        <v>5</v>
      </c>
      <c r="C13" s="294">
        <v>888584.14</v>
      </c>
      <c r="D13" s="295">
        <v>568094.09</v>
      </c>
      <c r="E13" s="295">
        <v>816569.7399999999</v>
      </c>
      <c r="F13" s="296">
        <v>640108.49</v>
      </c>
      <c r="G13" s="299">
        <v>0</v>
      </c>
      <c r="H13" s="298">
        <f>SUM(F13-G13)</f>
        <v>640108.49</v>
      </c>
    </row>
    <row r="14" spans="1:8" ht="15.75" thickBot="1">
      <c r="A14" s="130" t="s">
        <v>279</v>
      </c>
      <c r="B14" s="131">
        <v>6</v>
      </c>
      <c r="C14" s="300">
        <v>2057843.69</v>
      </c>
      <c r="D14" s="301">
        <v>3966330.479999999</v>
      </c>
      <c r="E14" s="301">
        <v>3908408.7100000004</v>
      </c>
      <c r="F14" s="302">
        <v>2115765.46</v>
      </c>
      <c r="G14" s="303">
        <v>0</v>
      </c>
      <c r="H14" s="304">
        <f>SUM(F14-G14)</f>
        <v>2115765.46</v>
      </c>
    </row>
    <row r="15" spans="1:8" ht="15.75">
      <c r="A15" s="126" t="s">
        <v>280</v>
      </c>
      <c r="B15" s="127">
        <v>7</v>
      </c>
      <c r="C15" s="305">
        <v>14548643.42</v>
      </c>
      <c r="D15" s="305">
        <f>SUM(D17:D22)</f>
        <v>773395.4199999999</v>
      </c>
      <c r="E15" s="305">
        <f>SUM(E17:E22)</f>
        <v>13326327.760000002</v>
      </c>
      <c r="F15" s="292">
        <f>SUM(F17:F22)</f>
        <v>1995711.08</v>
      </c>
      <c r="G15" s="306">
        <f>SUM(G17:G22)</f>
        <v>0</v>
      </c>
      <c r="H15" s="292">
        <f>SUM(F15-G15)</f>
        <v>1995711.08</v>
      </c>
    </row>
    <row r="16" spans="1:8" ht="15">
      <c r="A16" s="571" t="s">
        <v>11</v>
      </c>
      <c r="B16" s="572"/>
      <c r="C16" s="572"/>
      <c r="D16" s="572"/>
      <c r="E16" s="572"/>
      <c r="F16" s="572"/>
      <c r="G16" s="572"/>
      <c r="H16" s="573"/>
    </row>
    <row r="17" spans="1:8" ht="15">
      <c r="A17" s="72" t="s">
        <v>20</v>
      </c>
      <c r="B17" s="129">
        <v>8</v>
      </c>
      <c r="C17" s="299">
        <v>12510133.430000002</v>
      </c>
      <c r="D17" s="295">
        <v>10835.2</v>
      </c>
      <c r="E17" s="295">
        <v>11715558.790000001</v>
      </c>
      <c r="F17" s="296">
        <v>805409.84</v>
      </c>
      <c r="G17" s="297">
        <v>0</v>
      </c>
      <c r="H17" s="298">
        <f aca="true" t="shared" si="0" ref="H17:H22">SUM(F17-G17)</f>
        <v>805409.84</v>
      </c>
    </row>
    <row r="18" spans="1:8" ht="15">
      <c r="A18" s="76" t="s">
        <v>21</v>
      </c>
      <c r="B18" s="129">
        <v>9</v>
      </c>
      <c r="C18" s="299">
        <v>1091351.0800000003</v>
      </c>
      <c r="D18" s="295">
        <v>-37599.76</v>
      </c>
      <c r="E18" s="295">
        <v>976382.1900000002</v>
      </c>
      <c r="F18" s="296">
        <v>77369.13</v>
      </c>
      <c r="G18" s="299">
        <v>0</v>
      </c>
      <c r="H18" s="298">
        <f t="shared" si="0"/>
        <v>77369.13</v>
      </c>
    </row>
    <row r="19" spans="1:8" ht="15">
      <c r="A19" s="76" t="s">
        <v>79</v>
      </c>
      <c r="B19" s="129">
        <v>10</v>
      </c>
      <c r="C19" s="299">
        <v>457342.95000000007</v>
      </c>
      <c r="D19" s="295">
        <v>79</v>
      </c>
      <c r="E19" s="295">
        <v>10093.129999999994</v>
      </c>
      <c r="F19" s="296">
        <v>447328.82</v>
      </c>
      <c r="G19" s="299">
        <v>0</v>
      </c>
      <c r="H19" s="298">
        <f t="shared" si="0"/>
        <v>447328.82</v>
      </c>
    </row>
    <row r="20" spans="1:8" ht="15">
      <c r="A20" s="76" t="s">
        <v>23</v>
      </c>
      <c r="B20" s="129">
        <v>11</v>
      </c>
      <c r="C20" s="299">
        <v>489725.1899999999</v>
      </c>
      <c r="D20" s="295">
        <v>797510.62</v>
      </c>
      <c r="E20" s="295">
        <v>621816.83</v>
      </c>
      <c r="F20" s="296">
        <v>665418.98</v>
      </c>
      <c r="G20" s="299">
        <v>0</v>
      </c>
      <c r="H20" s="298">
        <f t="shared" si="0"/>
        <v>665418.98</v>
      </c>
    </row>
    <row r="21" spans="1:8" ht="15">
      <c r="A21" s="76" t="s">
        <v>27</v>
      </c>
      <c r="B21" s="129">
        <v>12</v>
      </c>
      <c r="C21" s="299">
        <v>0</v>
      </c>
      <c r="D21" s="307">
        <v>0</v>
      </c>
      <c r="E21" s="307">
        <v>0</v>
      </c>
      <c r="F21" s="308">
        <v>0</v>
      </c>
      <c r="G21" s="299">
        <v>0</v>
      </c>
      <c r="H21" s="298">
        <f t="shared" si="0"/>
        <v>0</v>
      </c>
    </row>
    <row r="22" spans="1:8" ht="15.75" thickBot="1">
      <c r="A22" s="130" t="s">
        <v>14</v>
      </c>
      <c r="B22" s="131">
        <v>13</v>
      </c>
      <c r="C22" s="309">
        <v>90.77000000000044</v>
      </c>
      <c r="D22" s="310">
        <v>2570.36</v>
      </c>
      <c r="E22" s="310">
        <v>2476.82</v>
      </c>
      <c r="F22" s="311">
        <v>184.31</v>
      </c>
      <c r="G22" s="303">
        <v>0</v>
      </c>
      <c r="H22" s="304">
        <f t="shared" si="0"/>
        <v>184.31</v>
      </c>
    </row>
    <row r="23" spans="1:8" ht="15.75">
      <c r="A23" s="132" t="s">
        <v>281</v>
      </c>
      <c r="B23" s="133">
        <v>14</v>
      </c>
      <c r="C23" s="312">
        <v>27769.949999999997</v>
      </c>
      <c r="D23" s="305">
        <v>943.9</v>
      </c>
      <c r="E23" s="305">
        <v>9577.48</v>
      </c>
      <c r="F23" s="293">
        <v>19136.37</v>
      </c>
      <c r="G23" s="313">
        <v>19136.37</v>
      </c>
      <c r="H23" s="292">
        <v>0</v>
      </c>
    </row>
    <row r="24" spans="1:8" ht="15.75" thickBot="1">
      <c r="A24" s="130" t="s">
        <v>80</v>
      </c>
      <c r="B24" s="131">
        <v>15</v>
      </c>
      <c r="C24" s="309">
        <v>27769.949999999997</v>
      </c>
      <c r="D24" s="310">
        <v>943.9</v>
      </c>
      <c r="E24" s="310">
        <v>9577.48</v>
      </c>
      <c r="F24" s="311">
        <v>19136.37</v>
      </c>
      <c r="G24" s="303">
        <v>19136.37</v>
      </c>
      <c r="H24" s="311">
        <v>0</v>
      </c>
    </row>
    <row r="25" spans="1:8" ht="15.75">
      <c r="A25" s="124" t="s">
        <v>282</v>
      </c>
      <c r="B25" s="125">
        <v>16</v>
      </c>
      <c r="C25" s="314">
        <v>14324211.4</v>
      </c>
      <c r="D25" s="315">
        <v>417441327.02999955</v>
      </c>
      <c r="E25" s="315">
        <v>415284486.8800002</v>
      </c>
      <c r="F25" s="316">
        <v>16481051.55</v>
      </c>
      <c r="G25" s="317">
        <f>G26+G27</f>
        <v>0</v>
      </c>
      <c r="H25" s="318">
        <f>SUM(F25-G25)</f>
        <v>16481051.55</v>
      </c>
    </row>
    <row r="26" spans="1:8" ht="15">
      <c r="A26" s="76" t="s">
        <v>125</v>
      </c>
      <c r="B26" s="129">
        <v>17</v>
      </c>
      <c r="C26" s="319">
        <v>13881375.65</v>
      </c>
      <c r="D26" s="295">
        <v>417022331.4999996</v>
      </c>
      <c r="E26" s="295">
        <v>415074316.6600002</v>
      </c>
      <c r="F26" s="296">
        <v>15829390.49</v>
      </c>
      <c r="G26" s="299">
        <v>0</v>
      </c>
      <c r="H26" s="308">
        <f>SUM(F26-G26)</f>
        <v>15829390.49</v>
      </c>
    </row>
    <row r="27" spans="1:8" ht="15.75" thickBot="1">
      <c r="A27" s="134" t="s">
        <v>126</v>
      </c>
      <c r="B27" s="131">
        <v>18</v>
      </c>
      <c r="C27" s="320">
        <v>442835.75</v>
      </c>
      <c r="D27" s="64">
        <v>418995.53</v>
      </c>
      <c r="E27" s="64">
        <v>210170.22</v>
      </c>
      <c r="F27" s="321">
        <v>651661.06</v>
      </c>
      <c r="G27" s="322">
        <v>0</v>
      </c>
      <c r="H27" s="323">
        <f>SUM(F27-G27)</f>
        <v>651661.06</v>
      </c>
    </row>
    <row r="28" spans="1:8" ht="15.75">
      <c r="A28" s="136" t="s">
        <v>283</v>
      </c>
      <c r="B28" s="133">
        <v>19</v>
      </c>
      <c r="C28" s="324">
        <v>3411162.48</v>
      </c>
      <c r="D28" s="325">
        <v>46187633.279999964</v>
      </c>
      <c r="E28" s="325">
        <v>46026515.42999998</v>
      </c>
      <c r="F28" s="326">
        <v>3572280.33</v>
      </c>
      <c r="G28" s="290">
        <f>G31+G32</f>
        <v>0</v>
      </c>
      <c r="H28" s="293">
        <f>SUM(F28-G28)</f>
        <v>3572280.33</v>
      </c>
    </row>
    <row r="29" spans="1:8" ht="15.75" customHeight="1">
      <c r="A29" s="571" t="s">
        <v>81</v>
      </c>
      <c r="B29" s="572"/>
      <c r="C29" s="572"/>
      <c r="D29" s="572"/>
      <c r="E29" s="572"/>
      <c r="F29" s="572"/>
      <c r="G29" s="572"/>
      <c r="H29" s="573"/>
    </row>
    <row r="30" spans="1:8" ht="15">
      <c r="A30" s="571" t="s">
        <v>11</v>
      </c>
      <c r="B30" s="575"/>
      <c r="C30" s="572"/>
      <c r="D30" s="572"/>
      <c r="E30" s="572"/>
      <c r="F30" s="572"/>
      <c r="G30" s="572"/>
      <c r="H30" s="573"/>
    </row>
    <row r="31" spans="1:8" ht="15">
      <c r="A31" s="72" t="s">
        <v>82</v>
      </c>
      <c r="B31" s="129">
        <v>20</v>
      </c>
      <c r="C31" s="319">
        <v>3411092.48</v>
      </c>
      <c r="D31" s="295">
        <v>45979991.17999997</v>
      </c>
      <c r="E31" s="295">
        <v>45818902.32999998</v>
      </c>
      <c r="F31" s="296">
        <v>3572181.33</v>
      </c>
      <c r="G31" s="297">
        <v>0</v>
      </c>
      <c r="H31" s="298">
        <f>SUM(F31-G31)</f>
        <v>3572181.33</v>
      </c>
    </row>
    <row r="32" spans="1:8" ht="15.75" thickBot="1">
      <c r="A32" s="130" t="s">
        <v>24</v>
      </c>
      <c r="B32" s="131">
        <v>21</v>
      </c>
      <c r="C32" s="327">
        <v>70</v>
      </c>
      <c r="D32" s="301">
        <v>207642.10000000003</v>
      </c>
      <c r="E32" s="301">
        <v>207613.10000000003</v>
      </c>
      <c r="F32" s="302">
        <v>99</v>
      </c>
      <c r="G32" s="303">
        <v>0</v>
      </c>
      <c r="H32" s="304">
        <f>SUM(F32-G32)</f>
        <v>99</v>
      </c>
    </row>
    <row r="33" spans="1:8" ht="18.75" customHeight="1">
      <c r="A33" s="132" t="s">
        <v>284</v>
      </c>
      <c r="B33" s="133">
        <v>22</v>
      </c>
      <c r="C33" s="306">
        <v>2306860.460000001</v>
      </c>
      <c r="D33" s="325">
        <v>31138631.57</v>
      </c>
      <c r="E33" s="325">
        <v>31030341.780000012</v>
      </c>
      <c r="F33" s="326">
        <v>2415150.25</v>
      </c>
      <c r="G33" s="312">
        <f>G34</f>
        <v>0</v>
      </c>
      <c r="H33" s="292">
        <f>SUM(F33-G33)</f>
        <v>2415150.25</v>
      </c>
    </row>
    <row r="34" spans="1:8" ht="15.75" thickBot="1">
      <c r="A34" s="130" t="s">
        <v>82</v>
      </c>
      <c r="B34" s="131">
        <v>23</v>
      </c>
      <c r="C34" s="303">
        <v>2306860.460000001</v>
      </c>
      <c r="D34" s="301">
        <v>31138631.57</v>
      </c>
      <c r="E34" s="301">
        <v>31030341.780000012</v>
      </c>
      <c r="F34" s="302">
        <v>2415150.25</v>
      </c>
      <c r="G34" s="303">
        <v>0</v>
      </c>
      <c r="H34" s="311">
        <f>SUM(F34-G34)</f>
        <v>2415150.25</v>
      </c>
    </row>
    <row r="35" spans="1:8" ht="15.75">
      <c r="A35" s="124" t="s">
        <v>285</v>
      </c>
      <c r="B35" s="125">
        <v>24</v>
      </c>
      <c r="C35" s="317">
        <v>439151.25000000093</v>
      </c>
      <c r="D35" s="315">
        <v>6332185.3500000015</v>
      </c>
      <c r="E35" s="315">
        <v>6289300.960000003</v>
      </c>
      <c r="F35" s="316">
        <v>482035.64</v>
      </c>
      <c r="G35" s="328">
        <f>G38+G39</f>
        <v>0</v>
      </c>
      <c r="H35" s="318">
        <f>SUM(F35-G35)</f>
        <v>482035.64</v>
      </c>
    </row>
    <row r="36" spans="1:8" ht="15">
      <c r="A36" s="571" t="s">
        <v>83</v>
      </c>
      <c r="B36" s="572"/>
      <c r="C36" s="572"/>
      <c r="D36" s="572"/>
      <c r="E36" s="572"/>
      <c r="F36" s="572"/>
      <c r="G36" s="572"/>
      <c r="H36" s="573"/>
    </row>
    <row r="37" spans="1:8" ht="15">
      <c r="A37" s="571" t="s">
        <v>11</v>
      </c>
      <c r="B37" s="572"/>
      <c r="C37" s="572"/>
      <c r="D37" s="572"/>
      <c r="E37" s="572"/>
      <c r="F37" s="572"/>
      <c r="G37" s="572"/>
      <c r="H37" s="573"/>
    </row>
    <row r="38" spans="1:8" ht="15">
      <c r="A38" s="72" t="s">
        <v>23</v>
      </c>
      <c r="B38" s="129">
        <v>25</v>
      </c>
      <c r="C38" s="299">
        <v>439151.25000000093</v>
      </c>
      <c r="D38" s="295">
        <v>6332185.3500000015</v>
      </c>
      <c r="E38" s="295">
        <v>6289300.960000003</v>
      </c>
      <c r="F38" s="296">
        <v>482035.64</v>
      </c>
      <c r="G38" s="297">
        <v>0</v>
      </c>
      <c r="H38" s="298">
        <f>SUM(F38-G38)</f>
        <v>482035.64</v>
      </c>
    </row>
    <row r="39" spans="1:8" ht="15.75" thickBot="1">
      <c r="A39" s="160" t="s">
        <v>24</v>
      </c>
      <c r="B39" s="135">
        <v>26</v>
      </c>
      <c r="C39" s="322">
        <v>0</v>
      </c>
      <c r="D39" s="329">
        <v>0</v>
      </c>
      <c r="E39" s="329">
        <v>0</v>
      </c>
      <c r="F39" s="323">
        <v>0</v>
      </c>
      <c r="G39" s="322">
        <v>0</v>
      </c>
      <c r="H39" s="330">
        <f>SUM(F39-G39)</f>
        <v>0</v>
      </c>
    </row>
    <row r="40" spans="1:8" ht="15.75">
      <c r="A40" s="132" t="s">
        <v>286</v>
      </c>
      <c r="B40" s="133">
        <v>27</v>
      </c>
      <c r="C40" s="306">
        <v>0</v>
      </c>
      <c r="D40" s="325">
        <v>601182986.87</v>
      </c>
      <c r="E40" s="331">
        <v>595828326.37</v>
      </c>
      <c r="F40" s="326">
        <v>5354660.50000005</v>
      </c>
      <c r="G40" s="332">
        <v>0</v>
      </c>
      <c r="H40" s="292">
        <v>5354660.5</v>
      </c>
    </row>
    <row r="41" spans="1:8" ht="15.75" thickBot="1">
      <c r="A41" s="130" t="s">
        <v>287</v>
      </c>
      <c r="B41" s="131">
        <v>28</v>
      </c>
      <c r="C41" s="303">
        <v>0</v>
      </c>
      <c r="D41" s="301">
        <v>601182986.87</v>
      </c>
      <c r="E41" s="310">
        <v>595828326.37</v>
      </c>
      <c r="F41" s="302">
        <v>5354660.50000005</v>
      </c>
      <c r="G41" s="327">
        <v>0</v>
      </c>
      <c r="H41" s="311">
        <v>5354660.5</v>
      </c>
    </row>
    <row r="42" spans="1:8" ht="31.5">
      <c r="A42" s="132" t="s">
        <v>288</v>
      </c>
      <c r="B42" s="127">
        <v>29</v>
      </c>
      <c r="C42" s="333">
        <f>SUM(C8+C9+C25+C28+C33+C35+C40)</f>
        <v>45781480.849999994</v>
      </c>
      <c r="D42" s="334">
        <f>SUM(D8+D9+D25+D28+D33+D35+D40)</f>
        <v>1147315379.6999996</v>
      </c>
      <c r="E42" s="334">
        <f>SUM(E8+E9+E25+E28+E33+E35+E40)</f>
        <v>1154348851.17</v>
      </c>
      <c r="F42" s="335">
        <f>SUM(F8+F9+F25+F28+F33+F35+F40)</f>
        <v>38748009.380000055</v>
      </c>
      <c r="G42" s="336">
        <f>G8+G9+G25+G28+G33+G35+G40</f>
        <v>415189.97</v>
      </c>
      <c r="H42" s="337">
        <f>H8+H9+H25+H28+H33+H35+H40</f>
        <v>38332819.410000004</v>
      </c>
    </row>
    <row r="43" spans="1:8" ht="15.75">
      <c r="A43" s="137" t="s">
        <v>289</v>
      </c>
      <c r="B43" s="138">
        <v>30</v>
      </c>
      <c r="C43" s="338">
        <v>3600520.8699999996</v>
      </c>
      <c r="D43" s="339">
        <v>3804903.67</v>
      </c>
      <c r="E43" s="339">
        <v>3600682.75</v>
      </c>
      <c r="F43" s="340">
        <v>3804741.79</v>
      </c>
      <c r="G43" s="338">
        <v>0</v>
      </c>
      <c r="H43" s="340">
        <f>F43</f>
        <v>3804741.79</v>
      </c>
    </row>
    <row r="44" spans="1:8" ht="16.5" thickBot="1">
      <c r="A44" s="80" t="s">
        <v>128</v>
      </c>
      <c r="B44" s="139">
        <v>31</v>
      </c>
      <c r="C44" s="341">
        <f aca="true" t="shared" si="1" ref="C44:H44">SUM(C42:C43)</f>
        <v>49382001.71999999</v>
      </c>
      <c r="D44" s="342">
        <f t="shared" si="1"/>
        <v>1151120283.3699996</v>
      </c>
      <c r="E44" s="342">
        <f t="shared" si="1"/>
        <v>1157949533.92</v>
      </c>
      <c r="F44" s="343">
        <f t="shared" si="1"/>
        <v>42552751.170000054</v>
      </c>
      <c r="G44" s="341">
        <f t="shared" si="1"/>
        <v>415189.97</v>
      </c>
      <c r="H44" s="343">
        <f t="shared" si="1"/>
        <v>42137561.2</v>
      </c>
    </row>
    <row r="45" ht="12.75">
      <c r="F45" s="62"/>
    </row>
  </sheetData>
  <sheetProtection/>
  <mergeCells count="15">
    <mergeCell ref="A2:H2"/>
    <mergeCell ref="A3:H3"/>
    <mergeCell ref="A5:A6"/>
    <mergeCell ref="B5:B6"/>
    <mergeCell ref="C5:C6"/>
    <mergeCell ref="D5:D6"/>
    <mergeCell ref="E5:E6"/>
    <mergeCell ref="F5:F6"/>
    <mergeCell ref="G5:H5"/>
    <mergeCell ref="A36:H36"/>
    <mergeCell ref="A37:H37"/>
    <mergeCell ref="A11:H11"/>
    <mergeCell ref="A16:H16"/>
    <mergeCell ref="A29:H29"/>
    <mergeCell ref="A30:H3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zoomScaleSheetLayoutView="110" zoomScalePageLayoutView="0" workbookViewId="0" topLeftCell="A1">
      <selection activeCell="E24" sqref="E24"/>
    </sheetView>
  </sheetViews>
  <sheetFormatPr defaultColWidth="9.140625" defaultRowHeight="12.75"/>
  <cols>
    <col min="1" max="1" width="61.140625" style="0" customWidth="1"/>
    <col min="2" max="3" width="22.57421875" style="0" customWidth="1"/>
  </cols>
  <sheetData>
    <row r="1" ht="14.25">
      <c r="C1" s="33" t="s">
        <v>268</v>
      </c>
    </row>
    <row r="2" spans="1:3" ht="18">
      <c r="A2" s="585" t="s">
        <v>261</v>
      </c>
      <c r="B2" s="585"/>
      <c r="C2" s="585"/>
    </row>
    <row r="3" spans="1:3" ht="12.75">
      <c r="A3" s="586" t="s">
        <v>260</v>
      </c>
      <c r="B3" s="586"/>
      <c r="C3" s="586"/>
    </row>
    <row r="4" spans="1:3" ht="12.75">
      <c r="A4" s="61"/>
      <c r="B4" s="61"/>
      <c r="C4" s="61"/>
    </row>
    <row r="5" spans="1:3" ht="17.25" thickBot="1">
      <c r="A5" s="4"/>
      <c r="C5" s="8" t="s">
        <v>127</v>
      </c>
    </row>
    <row r="6" spans="1:3" ht="30" customHeight="1" thickBot="1">
      <c r="A6" s="420"/>
      <c r="B6" s="421" t="s">
        <v>324</v>
      </c>
      <c r="C6" s="421" t="s">
        <v>306</v>
      </c>
    </row>
    <row r="7" spans="1:3" ht="19.5" customHeight="1">
      <c r="A7" s="44" t="s">
        <v>84</v>
      </c>
      <c r="B7" s="219">
        <v>356901.96</v>
      </c>
      <c r="C7" s="219">
        <v>339659.92</v>
      </c>
    </row>
    <row r="8" spans="1:3" ht="19.5" customHeight="1">
      <c r="A8" s="60" t="s">
        <v>85</v>
      </c>
      <c r="B8" s="218">
        <v>765324.57</v>
      </c>
      <c r="C8" s="218">
        <v>713576.43</v>
      </c>
    </row>
    <row r="9" spans="1:3" ht="19.5" customHeight="1">
      <c r="A9" s="60" t="s">
        <v>86</v>
      </c>
      <c r="B9" s="218" t="s">
        <v>244</v>
      </c>
      <c r="C9" s="218" t="s">
        <v>244</v>
      </c>
    </row>
    <row r="10" spans="1:3" ht="19.5" customHeight="1">
      <c r="A10" s="60" t="s">
        <v>87</v>
      </c>
      <c r="B10" s="218">
        <v>726172.93</v>
      </c>
      <c r="C10" s="218">
        <v>696334.39</v>
      </c>
    </row>
    <row r="11" spans="1:3" ht="19.5" customHeight="1" thickBot="1">
      <c r="A11" s="59" t="s">
        <v>88</v>
      </c>
      <c r="B11" s="217">
        <v>396053.6</v>
      </c>
      <c r="C11" s="217">
        <v>356901.96</v>
      </c>
    </row>
    <row r="12" spans="1:3" ht="15">
      <c r="A12" s="9"/>
      <c r="B12" s="9"/>
      <c r="C12" s="9"/>
    </row>
  </sheetData>
  <sheetProtection/>
  <mergeCells count="2">
    <mergeCell ref="A2:C2"/>
    <mergeCell ref="A3:C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Šprtová Martina</dc:creator>
  <cp:keywords/>
  <dc:description/>
  <cp:lastModifiedBy>SP</cp:lastModifiedBy>
  <cp:lastPrinted>2016-02-12T07:45:52Z</cp:lastPrinted>
  <dcterms:created xsi:type="dcterms:W3CDTF">2012-02-21T10:02:33Z</dcterms:created>
  <dcterms:modified xsi:type="dcterms:W3CDTF">2016-04-06T07:25:04Z</dcterms:modified>
  <cp:category/>
  <cp:version/>
  <cp:contentType/>
  <cp:contentStatus/>
</cp:coreProperties>
</file>