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135" windowHeight="11595" tabRatio="794" firstSheet="4" activeTab="13"/>
  </bookViews>
  <sheets>
    <sheet name="1_rámcova bilancia" sheetId="1" r:id="rId1"/>
    <sheet name="2_DLNM a DLHM" sheetId="2" r:id="rId2"/>
    <sheet name="3_Pohľ.na poist. a SDS" sheetId="3" r:id="rId3"/>
    <sheet name="4_Druhy pohľadávok" sheetId="4" r:id="rId4"/>
    <sheet name="5_Dlh.a kr.pohľadávky" sheetId="5" r:id="rId5"/>
    <sheet name="6_OP k pohľadávkam" sheetId="6" r:id="rId6"/>
    <sheet name="7_Rezervy" sheetId="7" r:id="rId7"/>
    <sheet name="8_Dlh.a kr.záväzky" sheetId="8" r:id="rId8"/>
    <sheet name="9_Záväzky soc.fondu" sheetId="9" r:id="rId9"/>
    <sheet name="10 a_Pln.rozpočtu PaV" sheetId="10" r:id="rId10"/>
    <sheet name="10 b_Pln.rozpočtu PaV" sheetId="11" r:id="rId11"/>
    <sheet name="11_Pln. rozpočtu PaV" sheetId="12" r:id="rId12"/>
    <sheet name="12_Príspevky na SDS" sheetId="13" r:id="rId13"/>
    <sheet name="Graf č.1 " sheetId="14" r:id="rId14"/>
  </sheets>
  <definedNames>
    <definedName name="_xlnm.Print_Area" localSheetId="0">'1_rámcova bilancia'!$A$1:$N$28</definedName>
    <definedName name="_xlnm.Print_Area" localSheetId="9">'10 a_Pln.rozpočtu PaV'!#REF!</definedName>
    <definedName name="_xlnm.Print_Area" localSheetId="10">'10 b_Pln.rozpočtu PaV'!$A$1:$F$100</definedName>
    <definedName name="_xlnm.Print_Area" localSheetId="12">'12_Príspevky na SDS'!$A$1:$F$30</definedName>
    <definedName name="_xlnm.Print_Area" localSheetId="2">'3_Pohľ.na poist. a SDS'!$A$1:$C$24</definedName>
    <definedName name="_xlnm.Print_Area" localSheetId="3">'4_Druhy pohľadávok'!$A$1:$J$46</definedName>
    <definedName name="_xlnm.Print_Area" localSheetId="7">'8_Dlh.a kr.záväzky'!$A$1:$H$44</definedName>
    <definedName name="_xlnm.Print_Area" localSheetId="13">'Graf č.1 '!$A$1:$N$34</definedName>
  </definedNames>
  <calcPr fullCalcOnLoad="1"/>
</workbook>
</file>

<file path=xl/sharedStrings.xml><?xml version="1.0" encoding="utf-8"?>
<sst xmlns="http://schemas.openxmlformats.org/spreadsheetml/2006/main" count="566" uniqueCount="352">
  <si>
    <t>Názov položky</t>
  </si>
  <si>
    <t>R.č.</t>
  </si>
  <si>
    <t>Stav na začiatku bežného účtovného obdobia</t>
  </si>
  <si>
    <t>Prírastky</t>
  </si>
  <si>
    <t>Úbytky</t>
  </si>
  <si>
    <t>Stav na konci bežného účtovného obdobia</t>
  </si>
  <si>
    <t>z toho</t>
  </si>
  <si>
    <t>dlhodobé pohľadávky</t>
  </si>
  <si>
    <t>krátkodobé pohľadávky</t>
  </si>
  <si>
    <t>Pohľadávky z obchodného styku</t>
  </si>
  <si>
    <t>Poskytnuté prevádzkové preddavky a ostatné pohľadávky</t>
  </si>
  <si>
    <t>v tom:</t>
  </si>
  <si>
    <t xml:space="preserve">Správny fond                  </t>
  </si>
  <si>
    <t>Základný fond nemocenského poistenia</t>
  </si>
  <si>
    <t>Základný fond starobného poistenia</t>
  </si>
  <si>
    <t xml:space="preserve">Základný fond invalidného poistenia  </t>
  </si>
  <si>
    <t>Základný fond úrazového poistenia</t>
  </si>
  <si>
    <t>Základný fond garančného poistenia</t>
  </si>
  <si>
    <t>Základný fond poistenia v nezamestnanosti</t>
  </si>
  <si>
    <t>Rezervný fond solidarity</t>
  </si>
  <si>
    <t>Zúčtovanie poistného za rok 1993</t>
  </si>
  <si>
    <t>Zúčtovanie poistného so Všeobecnou zdravotnou poisťovňou  rok 1994</t>
  </si>
  <si>
    <t xml:space="preserve">Pohľadávky voči zamestnancom </t>
  </si>
  <si>
    <t>Správny fond</t>
  </si>
  <si>
    <t>Sociálny fond</t>
  </si>
  <si>
    <t>Ostatné platby základných fondov</t>
  </si>
  <si>
    <t xml:space="preserve">Správny fond </t>
  </si>
  <si>
    <t>Zúčtovanie štátnych dávok</t>
  </si>
  <si>
    <t>Softvér</t>
  </si>
  <si>
    <t>Stavby</t>
  </si>
  <si>
    <t>Samostatné hnuteľné veci a súbory hnuteľných vecí</t>
  </si>
  <si>
    <t>Dopravné prostriedky</t>
  </si>
  <si>
    <t>Pozemky</t>
  </si>
  <si>
    <t>Umelecké diela a zbierky</t>
  </si>
  <si>
    <t>Obstaranie dlhodobého nehmotného majetku</t>
  </si>
  <si>
    <t>Obstaranie dlhodobého hmotného majetku</t>
  </si>
  <si>
    <t xml:space="preserve">prírastky + </t>
  </si>
  <si>
    <t>úbytky -</t>
  </si>
  <si>
    <t>presuny (+, -)</t>
  </si>
  <si>
    <t>prírastky  +</t>
  </si>
  <si>
    <t>úbytky  -</t>
  </si>
  <si>
    <t>Zostatková hodnota</t>
  </si>
  <si>
    <t>Stav na začiatku bežného  účtovného obdobia</t>
  </si>
  <si>
    <t>Druhy pohľadávok</t>
  </si>
  <si>
    <t>Pohľadávky na poistnom a príspevkoch na starobné dôchodkové sporenie</t>
  </si>
  <si>
    <t>Stav na konci</t>
  </si>
  <si>
    <t>bežného účtovného obdobia</t>
  </si>
  <si>
    <t>bezprostredne predchádzajúceho účtovného obdobia</t>
  </si>
  <si>
    <t>Poistné</t>
  </si>
  <si>
    <t>Penále</t>
  </si>
  <si>
    <t>Pokuty</t>
  </si>
  <si>
    <t>Poplatky</t>
  </si>
  <si>
    <t>Regresy</t>
  </si>
  <si>
    <t>Preplatky na dávkach</t>
  </si>
  <si>
    <t>Ostatné</t>
  </si>
  <si>
    <t>Pohľadávky spolu</t>
  </si>
  <si>
    <t>z toho:</t>
  </si>
  <si>
    <t>do jedného roka vrátane</t>
  </si>
  <si>
    <t>od jedného roka do piatich  rokov vrátane</t>
  </si>
  <si>
    <t>viac ako päť rokov</t>
  </si>
  <si>
    <t>Opravné položky k pohľadávkam v EUR</t>
  </si>
  <si>
    <t>Stav opravných položiek  na začiatku bežného účtovného obdobia</t>
  </si>
  <si>
    <t>Prírastky, úbytky a zúčtovanie  opravných položiek počas bežného účtovného obdobia</t>
  </si>
  <si>
    <t>Stav opravných položiek na konci bežného účtovného obdobia</t>
  </si>
  <si>
    <t>Dlhodobé pohľadávky  z obchodného styku</t>
  </si>
  <si>
    <t>Dlhodobé  pohľadávky na poistnom a príspevkoch na starobné dôchodkové sporenie</t>
  </si>
  <si>
    <t xml:space="preserve">Základný fond invalidného poistenia </t>
  </si>
  <si>
    <t>Krátkodobé  pohľadávky  z obchodného styku</t>
  </si>
  <si>
    <t>Krátkodobé  pohľadávky na poistnom a príspevkoch na starobné dôchodkové sporenie</t>
  </si>
  <si>
    <t>Druh rezervy</t>
  </si>
  <si>
    <t>Tvorba rezerv</t>
  </si>
  <si>
    <t>Použitie rezerv</t>
  </si>
  <si>
    <t>Zrušenie alebo zníženie rezerv</t>
  </si>
  <si>
    <t>Rezervy spolu</t>
  </si>
  <si>
    <t>Druh záväzku</t>
  </si>
  <si>
    <t>Z toho</t>
  </si>
  <si>
    <t>a</t>
  </si>
  <si>
    <t>b</t>
  </si>
  <si>
    <t>Dodávatelia a ostatné záväzky r. 4 až 6</t>
  </si>
  <si>
    <t>Ostatné fondy</t>
  </si>
  <si>
    <t xml:space="preserve">Správny fond     </t>
  </si>
  <si>
    <t>Záväzky voči zamestnancom a ostatné záväzky voči zamestnancom</t>
  </si>
  <si>
    <t xml:space="preserve">Správny fond      </t>
  </si>
  <si>
    <t xml:space="preserve">Ostatné priame dane                                              </t>
  </si>
  <si>
    <t>Stav k prvému dňu účtovného obdobia</t>
  </si>
  <si>
    <t>Tvorba na ťarchu nákladov</t>
  </si>
  <si>
    <t>Tvorba zo zisku</t>
  </si>
  <si>
    <t>Čerpanie</t>
  </si>
  <si>
    <t>Stav k poslednému dňu účtovného obdobia</t>
  </si>
  <si>
    <t>Ukazovateľ</t>
  </si>
  <si>
    <t>Základný fond invalidného poistenia</t>
  </si>
  <si>
    <t>v tom tvorba:</t>
  </si>
  <si>
    <t xml:space="preserve">z poistného </t>
  </si>
  <si>
    <t>Tvorba fondov celkom</t>
  </si>
  <si>
    <t>Použitie prostriedkov jednotlivých fondov</t>
  </si>
  <si>
    <t>Bilančný rozdiel v bežnom roku</t>
  </si>
  <si>
    <t>Bilančný rozdiel celkom</t>
  </si>
  <si>
    <t xml:space="preserve">kapitálové výdavky </t>
  </si>
  <si>
    <t>bežné výdavky</t>
  </si>
  <si>
    <t>osobné náklady</t>
  </si>
  <si>
    <t>Tabuľka č. 1</t>
  </si>
  <si>
    <t>Rámcová bilancia</t>
  </si>
  <si>
    <t>MAJETOK</t>
  </si>
  <si>
    <t>ZDROJE</t>
  </si>
  <si>
    <t>%</t>
  </si>
  <si>
    <t>Dlhodobý nehmotný majetok</t>
  </si>
  <si>
    <t>Dlhodobý hmotný majetok</t>
  </si>
  <si>
    <t>Účet tvorby fondov</t>
  </si>
  <si>
    <t>Výsledok hospodárenia</t>
  </si>
  <si>
    <t>NEOBEŽNÝ MAJETOK</t>
  </si>
  <si>
    <t>VLASTNÉ ZDROJE KRYTIA MAJETKU</t>
  </si>
  <si>
    <t>Zásoby</t>
  </si>
  <si>
    <t>Pohľadávky - menovitá hodnota</t>
  </si>
  <si>
    <t xml:space="preserve">Krátkodobý finančný majetok </t>
  </si>
  <si>
    <t>Prechodné účty (náklady budúcich období)</t>
  </si>
  <si>
    <t>OBEŽNÝ MAJETOK</t>
  </si>
  <si>
    <t>CUDZIE ZDROJE</t>
  </si>
  <si>
    <t>MAJETOK CELKOM</t>
  </si>
  <si>
    <t>PASÍVA CELKOM</t>
  </si>
  <si>
    <t>Stav na začiatku 
bežného účtovného obdobia</t>
  </si>
  <si>
    <t>Stav na konci 
bežného účtovného obdobia</t>
  </si>
  <si>
    <t>Dlhodobé záväzky na konci 
bežného účtovného obdobia</t>
  </si>
  <si>
    <t>Krátkodobé záväzky na konci 
bežného účtovného obdobia</t>
  </si>
  <si>
    <t>DLHODOBÉ A KRÁTKODOBÉ POHĽADÁVKY SPOLU r. 1, 3, 13,16,21</t>
  </si>
  <si>
    <t>Dotácie a ostatné zúčtovanie so štátnym rozpočtom  r. 22</t>
  </si>
  <si>
    <t>ZFNP - z titulu vyplatených dávok NP</t>
  </si>
  <si>
    <t>ZFPvN- z titulu vyplatených dávok EÚ</t>
  </si>
  <si>
    <t>v EUR</t>
  </si>
  <si>
    <t>CUDZIE ZDROJE  r. 29 a 30</t>
  </si>
  <si>
    <t>Pobočka</t>
  </si>
  <si>
    <t>Pohľadávky na poistnom a príspevkoch na SDS celkom ( účet 316 )</t>
  </si>
  <si>
    <t xml:space="preserve">Druhy pohľadávok </t>
  </si>
  <si>
    <t xml:space="preserve">pohľadávky na poistnom na základe výkazu, prihlášky evidované v účtovníctve (aj pred lehotou splatnosti) </t>
  </si>
  <si>
    <t>pohľadávky na základe rozhodnutia</t>
  </si>
  <si>
    <t>poistné</t>
  </si>
  <si>
    <t>penále</t>
  </si>
  <si>
    <t xml:space="preserve">pokuty </t>
  </si>
  <si>
    <t xml:space="preserve">poplatky  </t>
  </si>
  <si>
    <t>Banská Bystrica</t>
  </si>
  <si>
    <t>Bardejov</t>
  </si>
  <si>
    <t>Bratislava</t>
  </si>
  <si>
    <t>Čadca</t>
  </si>
  <si>
    <t>Dolný Kubín</t>
  </si>
  <si>
    <t>Dunajská Streda</t>
  </si>
  <si>
    <t>Galanta</t>
  </si>
  <si>
    <t>Humenné</t>
  </si>
  <si>
    <t>Komárno</t>
  </si>
  <si>
    <t>Košice</t>
  </si>
  <si>
    <t>Levice</t>
  </si>
  <si>
    <t xml:space="preserve">Liptovský Mikuláš </t>
  </si>
  <si>
    <t>Lučenec</t>
  </si>
  <si>
    <t>Martin</t>
  </si>
  <si>
    <t>Michalovce</t>
  </si>
  <si>
    <t>Nitra</t>
  </si>
  <si>
    <t>Nové Zámky</t>
  </si>
  <si>
    <t>Poprad</t>
  </si>
  <si>
    <t>Považská Bystrica</t>
  </si>
  <si>
    <t>Prešov</t>
  </si>
  <si>
    <t>Prievidza</t>
  </si>
  <si>
    <t>Rimavská Sobota</t>
  </si>
  <si>
    <t>Rožňava</t>
  </si>
  <si>
    <t>Senica</t>
  </si>
  <si>
    <t>Spišská Nová Ves</t>
  </si>
  <si>
    <t>Stará Ľubovňa</t>
  </si>
  <si>
    <t xml:space="preserve">Svidník </t>
  </si>
  <si>
    <t>Topoľčany</t>
  </si>
  <si>
    <t>Trebišov</t>
  </si>
  <si>
    <t>Trenčín</t>
  </si>
  <si>
    <t>Trnava</t>
  </si>
  <si>
    <t xml:space="preserve">Veľký Krtíš </t>
  </si>
  <si>
    <t>Vranov n/T</t>
  </si>
  <si>
    <t>Zvolen</t>
  </si>
  <si>
    <t>Žiar nad Hronom</t>
  </si>
  <si>
    <t>Žilina</t>
  </si>
  <si>
    <t>SP pobočky</t>
  </si>
  <si>
    <t>Ústredie</t>
  </si>
  <si>
    <t>SP spolu</t>
  </si>
  <si>
    <t xml:space="preserve">Zdroje </t>
  </si>
  <si>
    <t>Príjmy v bežnom roku</t>
  </si>
  <si>
    <t>Príjmy na nemocenské poistenie</t>
  </si>
  <si>
    <t>a) poistné od  ekonomicky aktívneho obyvateľstva (EAO)</t>
  </si>
  <si>
    <t xml:space="preserve">    zamestnanec</t>
  </si>
  <si>
    <t xml:space="preserve">    zamestnávateľ</t>
  </si>
  <si>
    <t xml:space="preserve">    povinne nemocensky poistená SZČO</t>
  </si>
  <si>
    <t xml:space="preserve">    dobrovoľne nemocensky poistená osoba</t>
  </si>
  <si>
    <t>b) pokuty a penále</t>
  </si>
  <si>
    <t>c) dlžné poistné</t>
  </si>
  <si>
    <t>d) ostatné príjmy</t>
  </si>
  <si>
    <t>Príjmy na starobné poistenie</t>
  </si>
  <si>
    <t>a) poistné od EAO</t>
  </si>
  <si>
    <t xml:space="preserve">    zamestnávateľ </t>
  </si>
  <si>
    <t xml:space="preserve">    povinne dôchodkovo poistená SZČO</t>
  </si>
  <si>
    <t xml:space="preserve">    dobrovoľne dôchodkovo poistená osoba</t>
  </si>
  <si>
    <t xml:space="preserve">b) štát </t>
  </si>
  <si>
    <t xml:space="preserve">c) Sociálna poisťovňa </t>
  </si>
  <si>
    <t>d) pokuty a penále</t>
  </si>
  <si>
    <t>e) dlžné poistné</t>
  </si>
  <si>
    <t>f) ostatné príjmy</t>
  </si>
  <si>
    <t>Príjmy na invalidné poistenie</t>
  </si>
  <si>
    <t>b) štát</t>
  </si>
  <si>
    <t>c) pokuty a penále</t>
  </si>
  <si>
    <t>d) dlžné poistné</t>
  </si>
  <si>
    <t>e) ostatné príjmy</t>
  </si>
  <si>
    <t xml:space="preserve">Príjmy  na úrazové poistenie </t>
  </si>
  <si>
    <t>Príjmy na garančné poistenie</t>
  </si>
  <si>
    <t>Príjmy na poistenie v nezamestnanosti</t>
  </si>
  <si>
    <t xml:space="preserve">    dobrovoľne  poistená osoba v nezamestnanosti</t>
  </si>
  <si>
    <t>Príjmy z poistného do rezervného fondu solidarity</t>
  </si>
  <si>
    <t xml:space="preserve">    dobrovoľne  dôchodkovo poistená osoba </t>
  </si>
  <si>
    <t>Príjmy správneho fondu</t>
  </si>
  <si>
    <t xml:space="preserve"> - z príspevkov na SDS  (EAO)</t>
  </si>
  <si>
    <t xml:space="preserve"> - z príspevkov na SDS  (štát)</t>
  </si>
  <si>
    <t xml:space="preserve"> - z ostatných príjmov</t>
  </si>
  <si>
    <t>Príjmy  celkom</t>
  </si>
  <si>
    <t xml:space="preserve">    povinne  poistená SZČO</t>
  </si>
  <si>
    <t xml:space="preserve">    dobrovoľne  poistená osoba</t>
  </si>
  <si>
    <t>Tvorba fondov v bežnom roku</t>
  </si>
  <si>
    <t>a) Základný fond nemocenského poistenia</t>
  </si>
  <si>
    <t>b) Základný fond starobného poistenia</t>
  </si>
  <si>
    <t>c) Základný fond invalidného poistenia</t>
  </si>
  <si>
    <t xml:space="preserve">     Dôchodkové poistenie spolu</t>
  </si>
  <si>
    <t>d) Základný fond úrazového poistenia</t>
  </si>
  <si>
    <t>e) Základný fond garančného poistenia</t>
  </si>
  <si>
    <t>f) Základný fond poistenia v nezamestnanosti</t>
  </si>
  <si>
    <t>g) Rezervný fond solidarity</t>
  </si>
  <si>
    <t>h) Správny fond</t>
  </si>
  <si>
    <t xml:space="preserve"> z príspevkov na SDS - pobočky</t>
  </si>
  <si>
    <t xml:space="preserve"> z príspevkov na SDS - štát</t>
  </si>
  <si>
    <t xml:space="preserve"> z príspevkov na SDS od zamest. po uplynutí 60 dní</t>
  </si>
  <si>
    <t>z ostaných príjmov</t>
  </si>
  <si>
    <t>Bilančný rozdiel po vykrytí deficitu</t>
  </si>
  <si>
    <t xml:space="preserve">Vybraté príspevky na SDS </t>
  </si>
  <si>
    <t>zamestnávateľ</t>
  </si>
  <si>
    <t>povinne dôchodkovo poistená SZČO</t>
  </si>
  <si>
    <t>dobrovoľne dôchodkovo poistená osoba</t>
  </si>
  <si>
    <t>štát</t>
  </si>
  <si>
    <t>Sociálna poisťovňa</t>
  </si>
  <si>
    <t>Postúpené príspevky na SDS</t>
  </si>
  <si>
    <t>príspevky postúpené za EAO</t>
  </si>
  <si>
    <t>príspevky postúpené  za štát</t>
  </si>
  <si>
    <t>príspevky postúpené  za Sociálnu poisťovňu</t>
  </si>
  <si>
    <t>zúčtované penále zo správneho fondu</t>
  </si>
  <si>
    <t>uhradené príspevky zo ZFGP</t>
  </si>
  <si>
    <t xml:space="preserve">Poskytnuté preddavky na dlhodobý  nehmotný a hmotný majetok </t>
  </si>
  <si>
    <t>-</t>
  </si>
  <si>
    <t>Záväzky fondov (vnútorné zúčtovanie a ostatné záväzky)</t>
  </si>
  <si>
    <t>Prechodné účty  ( výnosy budúcich období, výdavky budúcich období)</t>
  </si>
  <si>
    <t>Fond dlhodobého majetku                                                a fond prevádzkových prostriedkov</t>
  </si>
  <si>
    <t>Obstaranie dlhodobého nehmotného                          a dlhodobého hmotného majetk</t>
  </si>
  <si>
    <t>Tabuľka č. 2</t>
  </si>
  <si>
    <t>Tabuľka č. 3</t>
  </si>
  <si>
    <t>(tabuľka k čl. III  ods. 6 )</t>
  </si>
  <si>
    <t>Tabuľka č. 4</t>
  </si>
  <si>
    <t>Tabuľka č. 5</t>
  </si>
  <si>
    <t>r.14 a 15</t>
  </si>
  <si>
    <t>Pohľadávky na poistnom a príspevkoch na starobné dôchodkové sporenie  r.4 až 12</t>
  </si>
  <si>
    <t>(tabuľka k čl. III ods. 8 )</t>
  </si>
  <si>
    <t>Tabuľka č. 6</t>
  </si>
  <si>
    <t>(tabuľka k čl. III ods. 14 písm. a) )</t>
  </si>
  <si>
    <t>(tabuľka k čl. III ods. 14 písm. b) až d) )</t>
  </si>
  <si>
    <t>(tabuľka k čl. III ods. 14 písm. e) )</t>
  </si>
  <si>
    <t>Záväzky sociálneho fondu</t>
  </si>
  <si>
    <t>(tabuľka k čl. VIII ods. 2 )</t>
  </si>
  <si>
    <t>Plnenie rozpočtu príjmov a výdavkov (nákladov) správneho fondu</t>
  </si>
  <si>
    <t>(tabuľka k čl. VIII ods. 1 )</t>
  </si>
  <si>
    <t>Príspevky na starobné dôchodkové sporenie</t>
  </si>
  <si>
    <t>Tabuľka č. 7</t>
  </si>
  <si>
    <t xml:space="preserve">Tabuľka č. 8 </t>
  </si>
  <si>
    <t>Tabuľka č. 9</t>
  </si>
  <si>
    <t>Tabuľka č. 11</t>
  </si>
  <si>
    <t>1. rezerva na nevyčerpané dovolenky vrátane sociálneho poistenia a starobného dôchodkového sporenia                                 (účet 3231, 32312, 32315, 3232, 32322, 32322)</t>
  </si>
  <si>
    <t>e) príspevky na SDS zaplatené zamestnávateľom po uplynutí 60 dní</t>
  </si>
  <si>
    <t>Spolu</t>
  </si>
  <si>
    <t xml:space="preserve">                    - opravné položky</t>
  </si>
  <si>
    <t>100%</t>
  </si>
  <si>
    <t>Číslo</t>
  </si>
  <si>
    <t xml:space="preserve">Sociálny fond  (956) </t>
  </si>
  <si>
    <t>Záväzky z obchodného styku r. 3, 7, 14</t>
  </si>
  <si>
    <t>Nevyfakturované dodávky (329)</t>
  </si>
  <si>
    <t xml:space="preserve">Krátkodobé rezervy  (323)                                                              </t>
  </si>
  <si>
    <t>Iné záväzky r. 8 až 13 (379 + 959AÚ)</t>
  </si>
  <si>
    <t>Ostatné dlhodobé záväzky  r. 15 (959AÚ)</t>
  </si>
  <si>
    <t>Záväzky z poistných vzťahov r. 17 a 18 (326)</t>
  </si>
  <si>
    <t>Záväzky voči zamestnancom   r. 20 a 21 (331 + 333)</t>
  </si>
  <si>
    <t>Zúčtovanie so Sociálnou poisťovňou a zdravotnými poisťovňami  r.23 (336)</t>
  </si>
  <si>
    <t>Daňové záväzky r.25 a 26 (341 + 342 + 343 + 345)</t>
  </si>
  <si>
    <t>Dotácie a ostatné zúčtovanie so štátnym rozpočtom  r. 28 (346)</t>
  </si>
  <si>
    <t>Zúčtovanie štátnych dávok (346)</t>
  </si>
  <si>
    <t>DLHODOBÉ ZÁVÄZKY A  KRÁTKODOBÉ ZÁVÄZKY SPOLU                                             r. 1, 2, 16, 19, 22, 24 a 27</t>
  </si>
  <si>
    <t>PRECHODNÉ ÚČTY PASÍV (383 a 384)</t>
  </si>
  <si>
    <t>v tom: zamestnávateľ</t>
  </si>
  <si>
    <t xml:space="preserve">           povinne dôchodkovo poistená SZČO</t>
  </si>
  <si>
    <t xml:space="preserve">           dobrovoľne dôchodkovo poistená osoba</t>
  </si>
  <si>
    <t>z toho prostriedky zo Štátneho rozpočtu SR</t>
  </si>
  <si>
    <t>h) príspevky na SDS zaplatené zamestnávateľom po uplynutí 60 dní</t>
  </si>
  <si>
    <t>i) príjmy správneho fondu z príspevkov na SDS (EAO)</t>
  </si>
  <si>
    <t>j) príjmy správneho fondu z príspevkov na SDS (štát)</t>
  </si>
  <si>
    <t xml:space="preserve">preplatky na dávkach a regresy   </t>
  </si>
  <si>
    <t>% plnenia 3/2</t>
  </si>
  <si>
    <t>Prevod z minulých rokov **/</t>
  </si>
  <si>
    <t xml:space="preserve">g) príjmy z otvorenia II. piliera </t>
  </si>
  <si>
    <t>x</t>
  </si>
  <si>
    <t>Základný fond príspevkov na starobné dôchodkové sporenie</t>
  </si>
  <si>
    <t xml:space="preserve">Ostatné pohľadávky r. 17 až 20 </t>
  </si>
  <si>
    <t>Stav k 31. 12. 2014</t>
  </si>
  <si>
    <t xml:space="preserve">a vyjadrenie podielu majetku a zdrojov </t>
  </si>
  <si>
    <t xml:space="preserve">                                </t>
  </si>
  <si>
    <t xml:space="preserve">                                                   (tabuľka k čl. III ods. 7 )</t>
  </si>
  <si>
    <t>v tis. Eur</t>
  </si>
  <si>
    <t xml:space="preserve">      z toho prevod zostatku správneho fondu</t>
  </si>
  <si>
    <t>g) Rezervný fond solidarity ***/</t>
  </si>
  <si>
    <t xml:space="preserve">           Pohľadávky na poistnom a príspevkoch na starobné dôchodkové sporenie</t>
  </si>
  <si>
    <t>po lehote splatnosti *</t>
  </si>
  <si>
    <t>* Všetky pohľadávky na poistnom a príspevkoch na SDS vykazované na účte 316 sú po lehote splatnosti.  Tam patria tak krátkodobé ako aj dlhodobé pohľadávky. Splatnosť poistného je uvedená  v § 143 zákona č. 461/2003 Z. z. v znení neskorších predpisov.</t>
  </si>
  <si>
    <t>graf č. 1</t>
  </si>
  <si>
    <t>Stav k 31. 12. 2015</t>
  </si>
  <si>
    <t>Rok  2015</t>
  </si>
  <si>
    <t>Správny fond, zákl.fondy a sociálny fond (321 až 325 okrem 323)</t>
  </si>
  <si>
    <t>Opravné položky k pohľadávkam</t>
  </si>
  <si>
    <t xml:space="preserve">           </t>
  </si>
  <si>
    <t>Tabuľka č. 12</t>
  </si>
  <si>
    <t>Skutočnosť za rok 2015</t>
  </si>
  <si>
    <t>Rozdiel 3-2</t>
  </si>
  <si>
    <t>Tabuľka č. 10a</t>
  </si>
  <si>
    <t xml:space="preserve">  - z otvorenia II. piliera </t>
  </si>
  <si>
    <t xml:space="preserve">k) príjmy správneho fondu z otvorenia II. piliera </t>
  </si>
  <si>
    <t>***/ Zostatok správneho fondu  nevyčerpaný k 31.12. sa prevedie do rezervného fondu solidarity na základe  ustanovenia § 293da ods. 2 a  § 168 ods. 4 zákona č. 461/2003 Z. z.</t>
  </si>
  <si>
    <t>Tabuľka č. 10b</t>
  </si>
  <si>
    <t xml:space="preserve">z otvorenia II. piliera </t>
  </si>
  <si>
    <t>h) Správny fond  ***/</t>
  </si>
  <si>
    <t>Príjmy celkom</t>
  </si>
  <si>
    <t>Výdavky celkom</t>
  </si>
  <si>
    <t>2. rezerva na poskytnuté služby (účet 3233)</t>
  </si>
  <si>
    <t>Stav a pohyb dlhodobého nehmotného a hmotného majetku k 31.12.2016</t>
  </si>
  <si>
    <t>Stav k 31. 12. 2016</t>
  </si>
  <si>
    <t>Pohľadávky Sociálnej poisťovne na poistnom a príspevkoch na starobné dôchodkové sporenie podľa druhov k 31.12.2016</t>
  </si>
  <si>
    <t xml:space="preserve"> Vývoj dlhodobých pohľadávok a krátkodobých pohľadávok k 31. 12. 2016</t>
  </si>
  <si>
    <t>Rezervy k 31.12.2016</t>
  </si>
  <si>
    <t>Rok  2016</t>
  </si>
  <si>
    <t>Plnenie rozpočtu príjmov a výdavkov Sociálnej poisťovne k 31.12.2016</t>
  </si>
  <si>
    <t>Schválený rozpočet na rok 2016 */</t>
  </si>
  <si>
    <t>Skutočnosť za rok 2016</t>
  </si>
  <si>
    <t>*/ Údaje sú schválené uznesením NR SR  č. 2125 z 20. novembra  2015</t>
  </si>
  <si>
    <t>Plnenie rozpočtu príjmov a výdavkov Sociálnej poisťovne k 31.12. 2016</t>
  </si>
  <si>
    <t>**/ Prevod fin. prostriedkov v stĺ. č. 3  je v súlade so schválenou úč. závierkou  Sociálnej poisťovne za rok 2015 (uznesenie NR SR č. 125 zo 16.6.2016)</t>
  </si>
  <si>
    <t>Skutočnosť  rok 2015</t>
  </si>
  <si>
    <t>Skutočnosť rok 2016</t>
  </si>
  <si>
    <r>
      <t>Obstarávacia cena</t>
    </r>
    <r>
      <rPr>
        <sz val="11"/>
        <rFont val="Times New Roman"/>
        <family val="1"/>
      </rPr>
      <t xml:space="preserve"> - stav na začiatku bežného účtovného obdobia</t>
    </r>
  </si>
  <si>
    <r>
      <t xml:space="preserve">Oprávky – </t>
    </r>
    <r>
      <rPr>
        <sz val="11"/>
        <rFont val="Times New Roman"/>
        <family val="1"/>
      </rPr>
      <t>stav na začiatku bežného účtovného obdobia</t>
    </r>
  </si>
  <si>
    <r>
      <t>Opravné položky</t>
    </r>
    <r>
      <rPr>
        <sz val="11"/>
        <rFont val="Times New Roman"/>
        <family val="1"/>
      </rPr>
      <t xml:space="preserve"> – stav na začiatku bežného účtovného obdobia</t>
    </r>
  </si>
  <si>
    <r>
      <t>Vývoj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dlhodobých záväzkov a krátkodobých záväzkov k 31.12.2016</t>
    </r>
  </si>
  <si>
    <t>Štruktúra pohľadávok Sociálnej poisťovne na poistnom k 31.12.2016</t>
  </si>
</sst>
</file>

<file path=xl/styles.xml><?xml version="1.0" encoding="utf-8"?>
<styleSheet xmlns="http://schemas.openxmlformats.org/spreadsheetml/2006/main">
  <numFmts count="4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_ ;\-#,##0.00\ "/>
    <numFmt numFmtId="181" formatCode="000"/>
    <numFmt numFmtId="182" formatCode="#,##0.00_ ;[Red]\-#,##0.00\ "/>
    <numFmt numFmtId="183" formatCode="0.0%"/>
    <numFmt numFmtId="184" formatCode="#,##0_ ;\-#,##0\ "/>
    <numFmt numFmtId="185" formatCode="#,##0.00\ _S_k"/>
    <numFmt numFmtId="186" formatCode="[$-41B]d\.\ mmmm\ yyyy"/>
    <numFmt numFmtId="187" formatCode="000\ 00"/>
    <numFmt numFmtId="188" formatCode="0.000"/>
    <numFmt numFmtId="189" formatCode="0.0"/>
    <numFmt numFmtId="190" formatCode="#,##0.0"/>
    <numFmt numFmtId="191" formatCode="\P\r\a\vd\a;&quot;Pravda&quot;;&quot;Nepravda&quot;"/>
    <numFmt numFmtId="192" formatCode="[$€-2]\ #\ ##,000_);[Red]\([$¥€-2]\ #\ ##,000\)"/>
    <numFmt numFmtId="193" formatCode="#,##0.00\ [$€-1];\-#,##0.00\ [$€-1]"/>
    <numFmt numFmtId="194" formatCode="#,##0.00\ _€"/>
    <numFmt numFmtId="195" formatCode="_-* #,##0.000\ _E_U_R_-;\-* #,##0.000\ _E_U_R_-;_-* &quot;-&quot;??\ _E_U_R_-;_-@_-"/>
    <numFmt numFmtId="196" formatCode="_-* #,##0\ _S_k_-;\-* #,##0\ _S_k_-;_-* &quot;-&quot;??\ _S_k_-;_-@_-"/>
    <numFmt numFmtId="197" formatCode="0.0000"/>
    <numFmt numFmtId="198" formatCode="#,##0.000"/>
    <numFmt numFmtId="199" formatCode="#,##0.0000"/>
  </numFmts>
  <fonts count="74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 CE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b/>
      <i/>
      <sz val="10"/>
      <name val="Times New Roman"/>
      <family val="1"/>
    </font>
    <font>
      <sz val="8"/>
      <name val="Arial CE"/>
      <family val="2"/>
    </font>
    <font>
      <sz val="11"/>
      <name val="Univers (WE)"/>
      <family val="0"/>
    </font>
    <font>
      <sz val="6"/>
      <name val="Arial"/>
      <family val="2"/>
    </font>
    <font>
      <b/>
      <i/>
      <u val="single"/>
      <sz val="24"/>
      <name val="Times New Roman CE"/>
      <family val="1"/>
    </font>
    <font>
      <sz val="16"/>
      <color indexed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7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7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2"/>
      <color indexed="10"/>
      <name val="Times New Roman"/>
      <family val="1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3" fontId="9" fillId="0" borderId="0">
      <alignment/>
      <protection/>
    </xf>
    <xf numFmtId="3" fontId="10" fillId="0" borderId="0">
      <alignment/>
      <protection/>
    </xf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3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21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2" fontId="3" fillId="0" borderId="0">
      <alignment/>
      <protection/>
    </xf>
    <xf numFmtId="0" fontId="58" fillId="22" borderId="0" applyNumberFormat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9" fontId="1" fillId="0" borderId="0" applyFont="0" applyFill="0" applyBorder="0" applyAlignment="0" applyProtection="0"/>
    <xf numFmtId="0" fontId="10" fillId="0" borderId="0">
      <alignment/>
      <protection/>
    </xf>
    <xf numFmtId="0" fontId="6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59" fillId="0" borderId="6" applyNumberFormat="0" applyFill="0" applyAlignment="0" applyProtection="0"/>
    <xf numFmtId="49" fontId="12" fillId="0" borderId="0">
      <alignment/>
      <protection/>
    </xf>
    <xf numFmtId="0" fontId="60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3" fillId="0" borderId="0">
      <alignment/>
      <protection/>
    </xf>
    <xf numFmtId="0" fontId="63" fillId="24" borderId="8" applyNumberFormat="0" applyAlignment="0" applyProtection="0"/>
    <xf numFmtId="0" fontId="64" fillId="25" borderId="8" applyNumberFormat="0" applyAlignment="0" applyProtection="0"/>
    <xf numFmtId="0" fontId="65" fillId="25" borderId="9" applyNumberFormat="0" applyAlignment="0" applyProtection="0"/>
    <xf numFmtId="0" fontId="66" fillId="0" borderId="0" applyNumberFormat="0" applyFill="0" applyBorder="0" applyAlignment="0" applyProtection="0"/>
    <xf numFmtId="0" fontId="67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523">
    <xf numFmtId="0" fontId="0" fillId="0" borderId="0" xfId="0" applyAlignment="1">
      <alignment/>
    </xf>
    <xf numFmtId="0" fontId="68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17" fillId="0" borderId="0" xfId="0" applyFont="1" applyFill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180" fontId="15" fillId="0" borderId="10" xfId="0" applyNumberFormat="1" applyFont="1" applyBorder="1" applyAlignment="1">
      <alignment horizontal="right" vertical="center" wrapText="1"/>
    </xf>
    <xf numFmtId="180" fontId="15" fillId="0" borderId="10" xfId="0" applyNumberFormat="1" applyFont="1" applyFill="1" applyBorder="1" applyAlignment="1">
      <alignment horizontal="right" vertical="center" wrapText="1"/>
    </xf>
    <xf numFmtId="4" fontId="15" fillId="0" borderId="10" xfId="0" applyNumberFormat="1" applyFont="1" applyFill="1" applyBorder="1" applyAlignment="1">
      <alignment horizontal="right" vertical="center" wrapText="1" shrinkToFit="1"/>
    </xf>
    <xf numFmtId="0" fontId="15" fillId="0" borderId="0" xfId="0" applyFont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2" fontId="15" fillId="0" borderId="10" xfId="0" applyNumberFormat="1" applyFont="1" applyBorder="1" applyAlignment="1">
      <alignment vertical="center" wrapText="1"/>
    </xf>
    <xf numFmtId="180" fontId="15" fillId="0" borderId="0" xfId="0" applyNumberFormat="1" applyFont="1" applyAlignment="1">
      <alignment vertical="center" wrapText="1"/>
    </xf>
    <xf numFmtId="0" fontId="17" fillId="0" borderId="0" xfId="0" applyFont="1" applyAlignment="1">
      <alignment vertical="center" wrapText="1"/>
    </xf>
    <xf numFmtId="180" fontId="17" fillId="33" borderId="10" xfId="0" applyNumberFormat="1" applyFont="1" applyFill="1" applyBorder="1" applyAlignment="1">
      <alignment horizontal="right" vertical="center" wrapText="1"/>
    </xf>
    <xf numFmtId="2" fontId="17" fillId="33" borderId="1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vertical="center" wrapText="1"/>
    </xf>
    <xf numFmtId="4" fontId="17" fillId="33" borderId="10" xfId="0" applyNumberFormat="1" applyFont="1" applyFill="1" applyBorder="1" applyAlignment="1">
      <alignment horizontal="right" vertical="center" wrapText="1" shrinkToFit="1"/>
    </xf>
    <xf numFmtId="180" fontId="15" fillId="0" borderId="10" xfId="0" applyNumberFormat="1" applyFont="1" applyFill="1" applyBorder="1" applyAlignment="1">
      <alignment vertical="center" wrapText="1"/>
    </xf>
    <xf numFmtId="4" fontId="15" fillId="0" borderId="10" xfId="0" applyNumberFormat="1" applyFont="1" applyFill="1" applyBorder="1" applyAlignment="1">
      <alignment vertical="center" wrapText="1" shrinkToFit="1"/>
    </xf>
    <xf numFmtId="4" fontId="17" fillId="33" borderId="10" xfId="0" applyNumberFormat="1" applyFont="1" applyFill="1" applyBorder="1" applyAlignment="1">
      <alignment vertical="center" wrapText="1" shrinkToFit="1"/>
    </xf>
    <xf numFmtId="0" fontId="18" fillId="0" borderId="0" xfId="0" applyFont="1" applyAlignment="1">
      <alignment/>
    </xf>
    <xf numFmtId="0" fontId="68" fillId="0" borderId="0" xfId="0" applyFont="1" applyBorder="1" applyAlignment="1">
      <alignment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 shrinkToFit="1"/>
    </xf>
    <xf numFmtId="49" fontId="18" fillId="0" borderId="0" xfId="0" applyNumberFormat="1" applyFont="1" applyBorder="1" applyAlignment="1">
      <alignment horizontal="right" shrinkToFit="1"/>
    </xf>
    <xf numFmtId="0" fontId="19" fillId="0" borderId="0" xfId="0" applyFont="1" applyFill="1" applyBorder="1" applyAlignment="1">
      <alignment/>
    </xf>
    <xf numFmtId="9" fontId="68" fillId="0" borderId="0" xfId="57" applyNumberFormat="1" applyFont="1" applyBorder="1" applyAlignment="1">
      <alignment/>
    </xf>
    <xf numFmtId="9" fontId="68" fillId="0" borderId="0" xfId="0" applyNumberFormat="1" applyFont="1" applyBorder="1" applyAlignment="1">
      <alignment/>
    </xf>
    <xf numFmtId="180" fontId="68" fillId="0" borderId="0" xfId="0" applyNumberFormat="1" applyFont="1" applyBorder="1" applyAlignment="1">
      <alignment/>
    </xf>
    <xf numFmtId="180" fontId="68" fillId="0" borderId="0" xfId="0" applyNumberFormat="1" applyFont="1" applyAlignment="1">
      <alignment/>
    </xf>
    <xf numFmtId="0" fontId="15" fillId="0" borderId="0" xfId="0" applyFont="1" applyAlignment="1">
      <alignment horizontal="center" wrapText="1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20" fillId="33" borderId="11" xfId="0" applyFont="1" applyFill="1" applyBorder="1" applyAlignment="1">
      <alignment horizontal="left" wrapText="1"/>
    </xf>
    <xf numFmtId="0" fontId="20" fillId="33" borderId="12" xfId="0" applyFont="1" applyFill="1" applyBorder="1" applyAlignment="1">
      <alignment horizontal="center" wrapText="1"/>
    </xf>
    <xf numFmtId="0" fontId="20" fillId="33" borderId="12" xfId="0" applyFont="1" applyFill="1" applyBorder="1" applyAlignment="1">
      <alignment horizontal="center" vertical="top" wrapText="1"/>
    </xf>
    <xf numFmtId="0" fontId="20" fillId="33" borderId="13" xfId="0" applyFont="1" applyFill="1" applyBorder="1" applyAlignment="1">
      <alignment horizontal="center" wrapText="1"/>
    </xf>
    <xf numFmtId="194" fontId="20" fillId="0" borderId="10" xfId="0" applyNumberFormat="1" applyFont="1" applyBorder="1" applyAlignment="1">
      <alignment horizontal="left" wrapText="1"/>
    </xf>
    <xf numFmtId="194" fontId="21" fillId="0" borderId="10" xfId="0" applyNumberFormat="1" applyFont="1" applyBorder="1" applyAlignment="1">
      <alignment horizontal="center" vertical="center" wrapText="1"/>
    </xf>
    <xf numFmtId="194" fontId="21" fillId="0" borderId="10" xfId="0" applyNumberFormat="1" applyFont="1" applyBorder="1" applyAlignment="1">
      <alignment horizontal="left" wrapText="1"/>
    </xf>
    <xf numFmtId="0" fontId="22" fillId="0" borderId="14" xfId="0" applyFont="1" applyFill="1" applyBorder="1" applyAlignment="1">
      <alignment horizontal="left" vertical="center" wrapText="1"/>
    </xf>
    <xf numFmtId="0" fontId="69" fillId="0" borderId="0" xfId="0" applyFont="1" applyAlignment="1">
      <alignment/>
    </xf>
    <xf numFmtId="0" fontId="22" fillId="0" borderId="0" xfId="0" applyFont="1" applyAlignment="1">
      <alignment horizontal="right"/>
    </xf>
    <xf numFmtId="0" fontId="68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24" fillId="0" borderId="0" xfId="0" applyFont="1" applyAlignment="1">
      <alignment/>
    </xf>
    <xf numFmtId="0" fontId="69" fillId="0" borderId="0" xfId="0" applyFont="1" applyAlignment="1">
      <alignment horizontal="right"/>
    </xf>
    <xf numFmtId="0" fontId="68" fillId="0" borderId="0" xfId="0" applyFont="1" applyAlignment="1">
      <alignment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25" fillId="34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left" vertical="center" wrapText="1"/>
    </xf>
    <xf numFmtId="4" fontId="22" fillId="0" borderId="18" xfId="0" applyNumberFormat="1" applyFont="1" applyFill="1" applyBorder="1" applyAlignment="1">
      <alignment horizontal="right" vertical="center" wrapText="1"/>
    </xf>
    <xf numFmtId="4" fontId="22" fillId="0" borderId="19" xfId="0" applyNumberFormat="1" applyFont="1" applyFill="1" applyBorder="1" applyAlignment="1">
      <alignment horizontal="right" vertical="center" wrapText="1"/>
    </xf>
    <xf numFmtId="4" fontId="22" fillId="0" borderId="20" xfId="0" applyNumberFormat="1" applyFont="1" applyFill="1" applyBorder="1" applyAlignment="1">
      <alignment horizontal="right" vertical="center" wrapText="1"/>
    </xf>
    <xf numFmtId="4" fontId="22" fillId="0" borderId="21" xfId="0" applyNumberFormat="1" applyFont="1" applyFill="1" applyBorder="1" applyAlignment="1">
      <alignment horizontal="right" vertical="center" wrapText="1"/>
    </xf>
    <xf numFmtId="0" fontId="22" fillId="0" borderId="22" xfId="0" applyFont="1" applyFill="1" applyBorder="1" applyAlignment="1">
      <alignment horizontal="left" vertical="center" wrapText="1"/>
    </xf>
    <xf numFmtId="4" fontId="22" fillId="0" borderId="23" xfId="0" applyNumberFormat="1" applyFont="1" applyFill="1" applyBorder="1" applyAlignment="1">
      <alignment horizontal="right" vertical="center" wrapText="1"/>
    </xf>
    <xf numFmtId="4" fontId="22" fillId="0" borderId="24" xfId="0" applyNumberFormat="1" applyFont="1" applyFill="1" applyBorder="1" applyAlignment="1">
      <alignment horizontal="right" vertical="center" wrapText="1"/>
    </xf>
    <xf numFmtId="0" fontId="17" fillId="34" borderId="25" xfId="0" applyFont="1" applyFill="1" applyBorder="1" applyAlignment="1">
      <alignment horizontal="left" vertical="center" wrapText="1"/>
    </xf>
    <xf numFmtId="4" fontId="17" fillId="34" borderId="11" xfId="0" applyNumberFormat="1" applyFont="1" applyFill="1" applyBorder="1" applyAlignment="1">
      <alignment horizontal="right" vertical="center" wrapText="1"/>
    </xf>
    <xf numFmtId="4" fontId="17" fillId="34" borderId="13" xfId="0" applyNumberFormat="1" applyFont="1" applyFill="1" applyBorder="1" applyAlignment="1">
      <alignment horizontal="right" vertical="center" wrapText="1"/>
    </xf>
    <xf numFmtId="0" fontId="22" fillId="0" borderId="26" xfId="0" applyFont="1" applyFill="1" applyBorder="1" applyAlignment="1">
      <alignment horizontal="left" vertical="center" wrapText="1"/>
    </xf>
    <xf numFmtId="4" fontId="15" fillId="0" borderId="27" xfId="0" applyNumberFormat="1" applyFont="1" applyBorder="1" applyAlignment="1">
      <alignment horizontal="right" wrapText="1"/>
    </xf>
    <xf numFmtId="4" fontId="15" fillId="0" borderId="28" xfId="0" applyNumberFormat="1" applyFont="1" applyBorder="1" applyAlignment="1">
      <alignment horizontal="right" wrapText="1"/>
    </xf>
    <xf numFmtId="0" fontId="22" fillId="0" borderId="27" xfId="0" applyFont="1" applyFill="1" applyBorder="1" applyAlignment="1">
      <alignment horizontal="left" vertical="center" wrapText="1"/>
    </xf>
    <xf numFmtId="4" fontId="15" fillId="0" borderId="29" xfId="0" applyNumberFormat="1" applyFont="1" applyBorder="1" applyAlignment="1">
      <alignment horizontal="right" wrapText="1"/>
    </xf>
    <xf numFmtId="0" fontId="22" fillId="0" borderId="30" xfId="0" applyFont="1" applyFill="1" applyBorder="1" applyAlignment="1">
      <alignment horizontal="left" vertical="center" wrapText="1"/>
    </xf>
    <xf numFmtId="4" fontId="68" fillId="0" borderId="0" xfId="0" applyNumberFormat="1" applyFont="1" applyAlignment="1">
      <alignment/>
    </xf>
    <xf numFmtId="0" fontId="68" fillId="0" borderId="0" xfId="0" applyFont="1" applyBorder="1" applyAlignment="1">
      <alignment horizontal="right"/>
    </xf>
    <xf numFmtId="4" fontId="17" fillId="34" borderId="31" xfId="0" applyNumberFormat="1" applyFont="1" applyFill="1" applyBorder="1" applyAlignment="1">
      <alignment horizontal="center" vertical="center"/>
    </xf>
    <xf numFmtId="4" fontId="17" fillId="34" borderId="32" xfId="0" applyNumberFormat="1" applyFont="1" applyFill="1" applyBorder="1" applyAlignment="1">
      <alignment horizontal="center" vertical="center"/>
    </xf>
    <xf numFmtId="4" fontId="17" fillId="34" borderId="32" xfId="0" applyNumberFormat="1" applyFont="1" applyFill="1" applyBorder="1" applyAlignment="1">
      <alignment horizontal="center" vertical="center" wrapText="1"/>
    </xf>
    <xf numFmtId="4" fontId="17" fillId="34" borderId="33" xfId="0" applyNumberFormat="1" applyFont="1" applyFill="1" applyBorder="1" applyAlignment="1">
      <alignment horizontal="center" vertical="center" wrapText="1"/>
    </xf>
    <xf numFmtId="181" fontId="15" fillId="0" borderId="27" xfId="0" applyNumberFormat="1" applyFont="1" applyFill="1" applyBorder="1" applyAlignment="1">
      <alignment horizontal="center"/>
    </xf>
    <xf numFmtId="4" fontId="15" fillId="0" borderId="26" xfId="0" applyNumberFormat="1" applyFont="1" applyBorder="1" applyAlignment="1">
      <alignment/>
    </xf>
    <xf numFmtId="4" fontId="15" fillId="0" borderId="34" xfId="0" applyNumberFormat="1" applyFont="1" applyFill="1" applyBorder="1" applyAlignment="1">
      <alignment/>
    </xf>
    <xf numFmtId="4" fontId="69" fillId="0" borderId="10" xfId="0" applyNumberFormat="1" applyFont="1" applyBorder="1" applyAlignment="1">
      <alignment/>
    </xf>
    <xf numFmtId="4" fontId="15" fillId="0" borderId="35" xfId="0" applyNumberFormat="1" applyFont="1" applyBorder="1" applyAlignment="1">
      <alignment/>
    </xf>
    <xf numFmtId="4" fontId="15" fillId="0" borderId="36" xfId="0" applyNumberFormat="1" applyFont="1" applyBorder="1" applyAlignment="1">
      <alignment/>
    </xf>
    <xf numFmtId="4" fontId="15" fillId="0" borderId="27" xfId="0" applyNumberFormat="1" applyFont="1" applyBorder="1" applyAlignment="1">
      <alignment/>
    </xf>
    <xf numFmtId="4" fontId="15" fillId="0" borderId="10" xfId="0" applyNumberFormat="1" applyFont="1" applyBorder="1" applyAlignment="1">
      <alignment/>
    </xf>
    <xf numFmtId="0" fontId="15" fillId="0" borderId="27" xfId="0" applyFont="1" applyBorder="1" applyAlignment="1">
      <alignment horizontal="left"/>
    </xf>
    <xf numFmtId="4" fontId="15" fillId="0" borderId="27" xfId="0" applyNumberFormat="1" applyFont="1" applyFill="1" applyBorder="1" applyAlignment="1">
      <alignment/>
    </xf>
    <xf numFmtId="4" fontId="15" fillId="0" borderId="27" xfId="55" applyNumberFormat="1" applyFont="1" applyBorder="1" applyAlignment="1">
      <alignment/>
      <protection/>
    </xf>
    <xf numFmtId="4" fontId="15" fillId="35" borderId="27" xfId="0" applyNumberFormat="1" applyFont="1" applyFill="1" applyBorder="1" applyAlignment="1">
      <alignment horizontal="left"/>
    </xf>
    <xf numFmtId="4" fontId="15" fillId="36" borderId="27" xfId="0" applyNumberFormat="1" applyFont="1" applyFill="1" applyBorder="1" applyAlignment="1">
      <alignment horizontal="left"/>
    </xf>
    <xf numFmtId="4" fontId="15" fillId="0" borderId="27" xfId="0" applyNumberFormat="1" applyFont="1" applyBorder="1" applyAlignment="1">
      <alignment/>
    </xf>
    <xf numFmtId="181" fontId="15" fillId="0" borderId="30" xfId="0" applyNumberFormat="1" applyFont="1" applyFill="1" applyBorder="1" applyAlignment="1">
      <alignment horizontal="center"/>
    </xf>
    <xf numFmtId="4" fontId="15" fillId="36" borderId="30" xfId="0" applyNumberFormat="1" applyFont="1" applyFill="1" applyBorder="1" applyAlignment="1">
      <alignment horizontal="left"/>
    </xf>
    <xf numFmtId="4" fontId="15" fillId="0" borderId="37" xfId="0" applyNumberFormat="1" applyFont="1" applyBorder="1" applyAlignment="1">
      <alignment/>
    </xf>
    <xf numFmtId="0" fontId="17" fillId="34" borderId="38" xfId="0" applyFont="1" applyFill="1" applyBorder="1" applyAlignment="1">
      <alignment/>
    </xf>
    <xf numFmtId="4" fontId="17" fillId="34" borderId="11" xfId="0" applyNumberFormat="1" applyFont="1" applyFill="1" applyBorder="1" applyAlignment="1">
      <alignment/>
    </xf>
    <xf numFmtId="4" fontId="17" fillId="34" borderId="39" xfId="0" applyNumberFormat="1" applyFont="1" applyFill="1" applyBorder="1" applyAlignment="1">
      <alignment/>
    </xf>
    <xf numFmtId="4" fontId="17" fillId="34" borderId="40" xfId="0" applyNumberFormat="1" applyFont="1" applyFill="1" applyBorder="1" applyAlignment="1">
      <alignment/>
    </xf>
    <xf numFmtId="181" fontId="17" fillId="0" borderId="25" xfId="0" applyNumberFormat="1" applyFont="1" applyFill="1" applyBorder="1" applyAlignment="1">
      <alignment horizontal="center"/>
    </xf>
    <xf numFmtId="0" fontId="17" fillId="0" borderId="25" xfId="0" applyFont="1" applyBorder="1" applyAlignment="1">
      <alignment/>
    </xf>
    <xf numFmtId="4" fontId="17" fillId="0" borderId="41" xfId="0" applyNumberFormat="1" applyFont="1" applyFill="1" applyBorder="1" applyAlignment="1">
      <alignment/>
    </xf>
    <xf numFmtId="4" fontId="17" fillId="0" borderId="42" xfId="0" applyNumberFormat="1" applyFont="1" applyBorder="1" applyAlignment="1">
      <alignment/>
    </xf>
    <xf numFmtId="4" fontId="17" fillId="0" borderId="43" xfId="0" applyNumberFormat="1" applyFont="1" applyBorder="1" applyAlignment="1">
      <alignment/>
    </xf>
    <xf numFmtId="4" fontId="17" fillId="34" borderId="25" xfId="0" applyNumberFormat="1" applyFont="1" applyFill="1" applyBorder="1" applyAlignment="1">
      <alignment/>
    </xf>
    <xf numFmtId="4" fontId="17" fillId="34" borderId="44" xfId="0" applyNumberFormat="1" applyFont="1" applyFill="1" applyBorder="1" applyAlignment="1">
      <alignment/>
    </xf>
    <xf numFmtId="0" fontId="17" fillId="0" borderId="0" xfId="0" applyFont="1" applyAlignment="1">
      <alignment horizontal="center" shrinkToFit="1"/>
    </xf>
    <xf numFmtId="0" fontId="68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25" fillId="33" borderId="45" xfId="0" applyFont="1" applyFill="1" applyBorder="1" applyAlignment="1">
      <alignment horizontal="center" vertical="center" wrapText="1"/>
    </xf>
    <xf numFmtId="0" fontId="25" fillId="33" borderId="46" xfId="0" applyFont="1" applyFill="1" applyBorder="1" applyAlignment="1">
      <alignment horizontal="center" vertical="center" wrapText="1"/>
    </xf>
    <xf numFmtId="0" fontId="25" fillId="33" borderId="47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left" vertical="center" wrapText="1"/>
    </xf>
    <xf numFmtId="0" fontId="25" fillId="0" borderId="40" xfId="0" applyFont="1" applyFill="1" applyBorder="1" applyAlignment="1">
      <alignment horizontal="center" vertical="center"/>
    </xf>
    <xf numFmtId="4" fontId="17" fillId="0" borderId="40" xfId="0" applyNumberFormat="1" applyFont="1" applyBorder="1" applyAlignment="1">
      <alignment/>
    </xf>
    <xf numFmtId="4" fontId="25" fillId="0" borderId="48" xfId="0" applyNumberFormat="1" applyFont="1" applyFill="1" applyBorder="1" applyAlignment="1">
      <alignment horizontal="right" vertical="center"/>
    </xf>
    <xf numFmtId="4" fontId="25" fillId="0" borderId="49" xfId="0" applyNumberFormat="1" applyFont="1" applyFill="1" applyBorder="1" applyAlignment="1">
      <alignment horizontal="right" vertical="center"/>
    </xf>
    <xf numFmtId="0" fontId="22" fillId="0" borderId="50" xfId="0" applyFont="1" applyFill="1" applyBorder="1" applyAlignment="1">
      <alignment horizontal="left" vertical="center" wrapText="1"/>
    </xf>
    <xf numFmtId="4" fontId="22" fillId="0" borderId="51" xfId="0" applyNumberFormat="1" applyFont="1" applyFill="1" applyBorder="1" applyAlignment="1">
      <alignment horizontal="justify" vertical="center"/>
    </xf>
    <xf numFmtId="4" fontId="22" fillId="0" borderId="52" xfId="0" applyNumberFormat="1" applyFont="1" applyFill="1" applyBorder="1" applyAlignment="1">
      <alignment horizontal="justify" vertical="center"/>
    </xf>
    <xf numFmtId="0" fontId="22" fillId="0" borderId="50" xfId="0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horizontal="right" vertical="center"/>
    </xf>
    <xf numFmtId="4" fontId="22" fillId="0" borderId="49" xfId="0" applyNumberFormat="1" applyFont="1" applyFill="1" applyBorder="1" applyAlignment="1">
      <alignment horizontal="right" vertical="center"/>
    </xf>
    <xf numFmtId="0" fontId="22" fillId="0" borderId="53" xfId="0" applyFont="1" applyFill="1" applyBorder="1" applyAlignment="1">
      <alignment horizontal="left" vertical="center" wrapText="1"/>
    </xf>
    <xf numFmtId="0" fontId="25" fillId="0" borderId="25" xfId="0" applyFont="1" applyFill="1" applyBorder="1" applyAlignment="1">
      <alignment horizontal="left" vertical="center" wrapText="1"/>
    </xf>
    <xf numFmtId="4" fontId="17" fillId="0" borderId="11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left" vertical="center" wrapText="1"/>
    </xf>
    <xf numFmtId="0" fontId="69" fillId="0" borderId="10" xfId="0" applyFont="1" applyBorder="1" applyAlignment="1">
      <alignment horizontal="center" vertical="center"/>
    </xf>
    <xf numFmtId="4" fontId="22" fillId="0" borderId="20" xfId="0" applyNumberFormat="1" applyFont="1" applyFill="1" applyBorder="1" applyAlignment="1">
      <alignment horizontal="right" vertical="center"/>
    </xf>
    <xf numFmtId="4" fontId="22" fillId="0" borderId="10" xfId="0" applyNumberFormat="1" applyFont="1" applyFill="1" applyBorder="1" applyAlignment="1">
      <alignment horizontal="right" vertical="center"/>
    </xf>
    <xf numFmtId="0" fontId="22" fillId="0" borderId="14" xfId="0" applyFont="1" applyFill="1" applyBorder="1" applyAlignment="1">
      <alignment horizontal="center" vertical="center"/>
    </xf>
    <xf numFmtId="4" fontId="22" fillId="0" borderId="54" xfId="0" applyNumberFormat="1" applyFont="1" applyFill="1" applyBorder="1" applyAlignment="1">
      <alignment horizontal="right" vertical="center"/>
    </xf>
    <xf numFmtId="0" fontId="22" fillId="0" borderId="55" xfId="0" applyFont="1" applyFill="1" applyBorder="1" applyAlignment="1">
      <alignment horizontal="center" vertical="center"/>
    </xf>
    <xf numFmtId="4" fontId="15" fillId="0" borderId="56" xfId="0" applyNumberFormat="1" applyFont="1" applyBorder="1" applyAlignment="1">
      <alignment vertical="center"/>
    </xf>
    <xf numFmtId="4" fontId="15" fillId="0" borderId="57" xfId="0" applyNumberFormat="1" applyFont="1" applyBorder="1" applyAlignment="1">
      <alignment vertical="center"/>
    </xf>
    <xf numFmtId="4" fontId="22" fillId="0" borderId="37" xfId="0" applyNumberFormat="1" applyFont="1" applyFill="1" applyBorder="1" applyAlignment="1">
      <alignment horizontal="right" vertical="center"/>
    </xf>
    <xf numFmtId="0" fontId="17" fillId="0" borderId="45" xfId="0" applyFont="1" applyFill="1" applyBorder="1" applyAlignment="1">
      <alignment horizontal="left" vertical="center" wrapText="1"/>
    </xf>
    <xf numFmtId="0" fontId="17" fillId="0" borderId="45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left" vertical="center" wrapText="1"/>
    </xf>
    <xf numFmtId="0" fontId="15" fillId="0" borderId="38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left" vertical="center" wrapText="1"/>
    </xf>
    <xf numFmtId="0" fontId="15" fillId="0" borderId="53" xfId="0" applyFont="1" applyFill="1" applyBorder="1" applyAlignment="1">
      <alignment horizontal="center" vertical="center"/>
    </xf>
    <xf numFmtId="4" fontId="15" fillId="0" borderId="37" xfId="0" applyNumberFormat="1" applyFont="1" applyBorder="1" applyAlignment="1">
      <alignment/>
    </xf>
    <xf numFmtId="4" fontId="15" fillId="0" borderId="57" xfId="0" applyNumberFormat="1" applyFont="1" applyFill="1" applyBorder="1" applyAlignment="1">
      <alignment horizontal="right" vertical="center"/>
    </xf>
    <xf numFmtId="4" fontId="15" fillId="0" borderId="47" xfId="0" applyNumberFormat="1" applyFont="1" applyFill="1" applyBorder="1" applyAlignment="1">
      <alignment horizontal="right" vertical="center"/>
    </xf>
    <xf numFmtId="0" fontId="17" fillId="0" borderId="25" xfId="0" applyFont="1" applyFill="1" applyBorder="1" applyAlignment="1">
      <alignment horizontal="left" vertical="center" wrapText="1"/>
    </xf>
    <xf numFmtId="0" fontId="17" fillId="0" borderId="40" xfId="0" applyFont="1" applyFill="1" applyBorder="1" applyAlignment="1">
      <alignment horizontal="center" vertical="center"/>
    </xf>
    <xf numFmtId="4" fontId="17" fillId="0" borderId="58" xfId="0" applyNumberFormat="1" applyFont="1" applyBorder="1" applyAlignment="1">
      <alignment/>
    </xf>
    <xf numFmtId="4" fontId="17" fillId="0" borderId="40" xfId="0" applyNumberFormat="1" applyFont="1" applyFill="1" applyBorder="1" applyAlignment="1">
      <alignment vertical="center"/>
    </xf>
    <xf numFmtId="0" fontId="15" fillId="0" borderId="59" xfId="0" applyFont="1" applyFill="1" applyBorder="1" applyAlignment="1">
      <alignment horizontal="left" vertical="center"/>
    </xf>
    <xf numFmtId="0" fontId="15" fillId="0" borderId="60" xfId="0" applyFont="1" applyFill="1" applyBorder="1" applyAlignment="1">
      <alignment horizontal="left" vertical="center"/>
    </xf>
    <xf numFmtId="0" fontId="15" fillId="0" borderId="61" xfId="0" applyFont="1" applyFill="1" applyBorder="1" applyAlignment="1">
      <alignment horizontal="left" vertical="center"/>
    </xf>
    <xf numFmtId="4" fontId="15" fillId="0" borderId="10" xfId="0" applyNumberFormat="1" applyFont="1" applyBorder="1" applyAlignment="1">
      <alignment/>
    </xf>
    <xf numFmtId="4" fontId="15" fillId="0" borderId="35" xfId="0" applyNumberFormat="1" applyFont="1" applyFill="1" applyBorder="1" applyAlignment="1">
      <alignment horizontal="right" vertical="center"/>
    </xf>
    <xf numFmtId="4" fontId="15" fillId="0" borderId="36" xfId="0" applyNumberFormat="1" applyFont="1" applyFill="1" applyBorder="1" applyAlignment="1">
      <alignment horizontal="right" vertical="center"/>
    </xf>
    <xf numFmtId="0" fontId="15" fillId="0" borderId="27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center" vertical="center"/>
    </xf>
    <xf numFmtId="4" fontId="15" fillId="0" borderId="62" xfId="0" applyNumberFormat="1" applyFont="1" applyFill="1" applyBorder="1" applyAlignment="1">
      <alignment horizontal="right" vertical="center"/>
    </xf>
    <xf numFmtId="4" fontId="15" fillId="0" borderId="28" xfId="0" applyNumberFormat="1" applyFont="1" applyFill="1" applyBorder="1" applyAlignment="1">
      <alignment horizontal="right" vertical="center"/>
    </xf>
    <xf numFmtId="4" fontId="15" fillId="0" borderId="10" xfId="0" applyNumberFormat="1" applyFont="1" applyFill="1" applyBorder="1" applyAlignment="1">
      <alignment horizontal="right" vertical="center"/>
    </xf>
    <xf numFmtId="4" fontId="15" fillId="0" borderId="29" xfId="0" applyNumberFormat="1" applyFont="1" applyFill="1" applyBorder="1" applyAlignment="1">
      <alignment horizontal="right" vertical="center"/>
    </xf>
    <xf numFmtId="0" fontId="15" fillId="0" borderId="30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center" vertical="center"/>
    </xf>
    <xf numFmtId="4" fontId="15" fillId="0" borderId="37" xfId="0" applyNumberFormat="1" applyFont="1" applyFill="1" applyBorder="1" applyAlignment="1">
      <alignment horizontal="right" vertical="center"/>
    </xf>
    <xf numFmtId="4" fontId="15" fillId="0" borderId="16" xfId="0" applyNumberFormat="1" applyFont="1" applyFill="1" applyBorder="1" applyAlignment="1">
      <alignment horizontal="right" vertical="center"/>
    </xf>
    <xf numFmtId="0" fontId="17" fillId="0" borderId="26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center" vertical="center"/>
    </xf>
    <xf numFmtId="4" fontId="17" fillId="0" borderId="48" xfId="0" applyNumberFormat="1" applyFont="1" applyFill="1" applyBorder="1" applyAlignment="1">
      <alignment horizontal="right" vertical="center"/>
    </xf>
    <xf numFmtId="4" fontId="17" fillId="0" borderId="63" xfId="0" applyNumberFormat="1" applyFont="1" applyFill="1" applyBorder="1" applyAlignment="1">
      <alignment horizontal="right" vertical="center"/>
    </xf>
    <xf numFmtId="4" fontId="17" fillId="0" borderId="49" xfId="0" applyNumberFormat="1" applyFont="1" applyFill="1" applyBorder="1" applyAlignment="1">
      <alignment horizontal="right" vertical="center"/>
    </xf>
    <xf numFmtId="0" fontId="15" fillId="0" borderId="64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center" vertical="center"/>
    </xf>
    <xf numFmtId="4" fontId="15" fillId="0" borderId="15" xfId="0" applyNumberFormat="1" applyFont="1" applyFill="1" applyBorder="1" applyAlignment="1">
      <alignment horizontal="right" vertical="center"/>
    </xf>
    <xf numFmtId="4" fontId="17" fillId="0" borderId="39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4" fontId="17" fillId="0" borderId="34" xfId="0" applyNumberFormat="1" applyFont="1" applyFill="1" applyBorder="1" applyAlignment="1">
      <alignment horizontal="left" vertical="center" wrapText="1"/>
    </xf>
    <xf numFmtId="4" fontId="15" fillId="0" borderId="35" xfId="0" applyNumberFormat="1" applyFont="1" applyFill="1" applyBorder="1" applyAlignment="1">
      <alignment horizontal="center" vertical="center" wrapText="1"/>
    </xf>
    <xf numFmtId="4" fontId="15" fillId="0" borderId="36" xfId="0" applyNumberFormat="1" applyFont="1" applyFill="1" applyBorder="1" applyAlignment="1">
      <alignment horizontal="center" vertical="center" wrapText="1"/>
    </xf>
    <xf numFmtId="4" fontId="17" fillId="0" borderId="54" xfId="0" applyNumberFormat="1" applyFont="1" applyFill="1" applyBorder="1" applyAlignment="1">
      <alignment horizontal="left" vertical="center" wrapText="1"/>
    </xf>
    <xf numFmtId="4" fontId="17" fillId="0" borderId="29" xfId="0" applyNumberFormat="1" applyFont="1" applyFill="1" applyBorder="1" applyAlignment="1">
      <alignment horizontal="right" vertical="center" wrapText="1"/>
    </xf>
    <xf numFmtId="4" fontId="17" fillId="0" borderId="10" xfId="0" applyNumberFormat="1" applyFont="1" applyFill="1" applyBorder="1" applyAlignment="1">
      <alignment horizontal="right" vertical="center" wrapText="1"/>
    </xf>
    <xf numFmtId="4" fontId="15" fillId="0" borderId="54" xfId="0" applyNumberFormat="1" applyFont="1" applyFill="1" applyBorder="1" applyAlignment="1">
      <alignment horizontal="left" vertical="center" wrapText="1"/>
    </xf>
    <xf numFmtId="4" fontId="15" fillId="0" borderId="29" xfId="0" applyNumberFormat="1" applyFont="1" applyFill="1" applyBorder="1" applyAlignment="1">
      <alignment horizontal="right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4" fontId="17" fillId="0" borderId="29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5" fillId="0" borderId="65" xfId="0" applyNumberFormat="1" applyFont="1" applyFill="1" applyBorder="1" applyAlignment="1">
      <alignment horizontal="left" vertical="center" wrapText="1"/>
    </xf>
    <xf numFmtId="4" fontId="15" fillId="0" borderId="16" xfId="0" applyNumberFormat="1" applyFont="1" applyFill="1" applyBorder="1" applyAlignment="1">
      <alignment horizontal="right" vertical="center" wrapText="1"/>
    </xf>
    <xf numFmtId="4" fontId="15" fillId="0" borderId="37" xfId="0" applyNumberFormat="1" applyFont="1" applyFill="1" applyBorder="1" applyAlignment="1">
      <alignment horizontal="right" vertical="center" wrapText="1"/>
    </xf>
    <xf numFmtId="4" fontId="15" fillId="0" borderId="35" xfId="0" applyNumberFormat="1" applyFont="1" applyFill="1" applyBorder="1" applyAlignment="1">
      <alignment vertical="center" wrapText="1"/>
    </xf>
    <xf numFmtId="4" fontId="15" fillId="0" borderId="36" xfId="0" applyNumberFormat="1" applyFont="1" applyFill="1" applyBorder="1" applyAlignment="1">
      <alignment vertical="center" wrapText="1"/>
    </xf>
    <xf numFmtId="4" fontId="15" fillId="0" borderId="0" xfId="0" applyNumberFormat="1" applyFont="1" applyFill="1" applyBorder="1" applyAlignment="1">
      <alignment vertical="center" wrapText="1"/>
    </xf>
    <xf numFmtId="4" fontId="15" fillId="0" borderId="10" xfId="0" applyNumberFormat="1" applyFont="1" applyFill="1" applyBorder="1" applyAlignment="1">
      <alignment vertical="center" wrapText="1"/>
    </xf>
    <xf numFmtId="4" fontId="15" fillId="0" borderId="29" xfId="0" applyNumberFormat="1" applyFont="1" applyFill="1" applyBorder="1" applyAlignment="1">
      <alignment vertical="center" wrapText="1"/>
    </xf>
    <xf numFmtId="0" fontId="17" fillId="0" borderId="30" xfId="0" applyFont="1" applyFill="1" applyBorder="1" applyAlignment="1">
      <alignment horizontal="left" vertical="center" wrapText="1"/>
    </xf>
    <xf numFmtId="4" fontId="17" fillId="0" borderId="37" xfId="0" applyNumberFormat="1" applyFont="1" applyFill="1" applyBorder="1" applyAlignment="1">
      <alignment vertical="center" wrapText="1"/>
    </xf>
    <xf numFmtId="4" fontId="17" fillId="0" borderId="16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4" fontId="19" fillId="0" borderId="0" xfId="0" applyNumberFormat="1" applyFont="1" applyAlignment="1">
      <alignment/>
    </xf>
    <xf numFmtId="0" fontId="17" fillId="0" borderId="0" xfId="0" applyFont="1" applyFill="1" applyAlignment="1">
      <alignment wrapText="1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17" fillId="33" borderId="66" xfId="0" applyFont="1" applyFill="1" applyBorder="1" applyAlignment="1">
      <alignment horizontal="center" vertical="center" wrapText="1"/>
    </xf>
    <xf numFmtId="0" fontId="17" fillId="33" borderId="67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4" fontId="17" fillId="0" borderId="58" xfId="0" applyNumberFormat="1" applyFont="1" applyFill="1" applyBorder="1" applyAlignment="1">
      <alignment/>
    </xf>
    <xf numFmtId="4" fontId="17" fillId="0" borderId="44" xfId="0" applyNumberFormat="1" applyFont="1" applyFill="1" applyBorder="1" applyAlignment="1">
      <alignment/>
    </xf>
    <xf numFmtId="4" fontId="17" fillId="0" borderId="40" xfId="0" applyNumberFormat="1" applyFont="1" applyFill="1" applyBorder="1" applyAlignment="1">
      <alignment horizontal="right"/>
    </xf>
    <xf numFmtId="0" fontId="17" fillId="0" borderId="50" xfId="0" applyFont="1" applyFill="1" applyBorder="1" applyAlignment="1">
      <alignment horizontal="left" vertical="center" wrapText="1"/>
    </xf>
    <xf numFmtId="0" fontId="17" fillId="0" borderId="68" xfId="0" applyFont="1" applyFill="1" applyBorder="1" applyAlignment="1">
      <alignment horizontal="center" vertical="center"/>
    </xf>
    <xf numFmtId="4" fontId="17" fillId="0" borderId="66" xfId="0" applyNumberFormat="1" applyFont="1" applyFill="1" applyBorder="1" applyAlignment="1">
      <alignment horizontal="right"/>
    </xf>
    <xf numFmtId="4" fontId="17" fillId="0" borderId="57" xfId="0" applyNumberFormat="1" applyFont="1" applyFill="1" applyBorder="1" applyAlignment="1">
      <alignment horizontal="right"/>
    </xf>
    <xf numFmtId="0" fontId="17" fillId="0" borderId="59" xfId="0" applyFont="1" applyFill="1" applyBorder="1" applyAlignment="1">
      <alignment horizontal="left" vertical="center" wrapText="1"/>
    </xf>
    <xf numFmtId="0" fontId="17" fillId="0" borderId="69" xfId="0" applyFont="1" applyFill="1" applyBorder="1" applyAlignment="1">
      <alignment horizontal="center" vertical="center"/>
    </xf>
    <xf numFmtId="4" fontId="17" fillId="0" borderId="60" xfId="0" applyNumberFormat="1" applyFont="1" applyFill="1" applyBorder="1" applyAlignment="1">
      <alignment horizontal="right"/>
    </xf>
    <xf numFmtId="4" fontId="17" fillId="0" borderId="70" xfId="0" applyNumberFormat="1" applyFont="1" applyFill="1" applyBorder="1" applyAlignment="1">
      <alignment horizontal="right"/>
    </xf>
    <xf numFmtId="0" fontId="15" fillId="0" borderId="17" xfId="0" applyFont="1" applyFill="1" applyBorder="1" applyAlignment="1">
      <alignment horizontal="center" vertical="center"/>
    </xf>
    <xf numFmtId="4" fontId="15" fillId="0" borderId="54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4" fontId="15" fillId="0" borderId="29" xfId="0" applyNumberFormat="1" applyFont="1" applyFill="1" applyBorder="1" applyAlignment="1">
      <alignment/>
    </xf>
    <xf numFmtId="4" fontId="15" fillId="0" borderId="18" xfId="0" applyNumberFormat="1" applyFont="1" applyFill="1" applyBorder="1" applyAlignment="1">
      <alignment horizontal="right"/>
    </xf>
    <xf numFmtId="4" fontId="15" fillId="0" borderId="36" xfId="0" applyNumberFormat="1" applyFont="1" applyFill="1" applyBorder="1" applyAlignment="1">
      <alignment horizontal="right"/>
    </xf>
    <xf numFmtId="0" fontId="15" fillId="0" borderId="14" xfId="0" applyFont="1" applyFill="1" applyBorder="1" applyAlignment="1">
      <alignment horizontal="center" vertical="center"/>
    </xf>
    <xf numFmtId="4" fontId="15" fillId="0" borderId="20" xfId="0" applyNumberFormat="1" applyFont="1" applyFill="1" applyBorder="1" applyAlignment="1">
      <alignment horizontal="right"/>
    </xf>
    <xf numFmtId="0" fontId="15" fillId="0" borderId="55" xfId="0" applyFont="1" applyFill="1" applyBorder="1" applyAlignment="1">
      <alignment horizontal="center" vertical="center"/>
    </xf>
    <xf numFmtId="4" fontId="15" fillId="0" borderId="65" xfId="0" applyNumberFormat="1" applyFont="1" applyFill="1" applyBorder="1" applyAlignment="1">
      <alignment/>
    </xf>
    <xf numFmtId="4" fontId="15" fillId="0" borderId="37" xfId="0" applyNumberFormat="1" applyFont="1" applyFill="1" applyBorder="1" applyAlignment="1">
      <alignment/>
    </xf>
    <xf numFmtId="4" fontId="15" fillId="0" borderId="16" xfId="0" applyNumberFormat="1" applyFont="1" applyFill="1" applyBorder="1" applyAlignment="1">
      <alignment/>
    </xf>
    <xf numFmtId="4" fontId="15" fillId="0" borderId="15" xfId="0" applyNumberFormat="1" applyFont="1" applyFill="1" applyBorder="1" applyAlignment="1">
      <alignment horizontal="right"/>
    </xf>
    <xf numFmtId="4" fontId="15" fillId="0" borderId="67" xfId="0" applyNumberFormat="1" applyFont="1" applyFill="1" applyBorder="1" applyAlignment="1">
      <alignment horizontal="right"/>
    </xf>
    <xf numFmtId="0" fontId="17" fillId="0" borderId="38" xfId="0" applyFont="1" applyFill="1" applyBorder="1" applyAlignment="1">
      <alignment horizontal="left" vertical="center" wrapText="1"/>
    </xf>
    <xf numFmtId="4" fontId="17" fillId="0" borderId="71" xfId="0" applyNumberFormat="1" applyFont="1" applyFill="1" applyBorder="1" applyAlignment="1">
      <alignment horizontal="right"/>
    </xf>
    <xf numFmtId="4" fontId="17" fillId="0" borderId="41" xfId="0" applyNumberFormat="1" applyFont="1" applyFill="1" applyBorder="1" applyAlignment="1">
      <alignment horizontal="right"/>
    </xf>
    <xf numFmtId="4" fontId="17" fillId="0" borderId="43" xfId="0" applyNumberFormat="1" applyFont="1" applyFill="1" applyBorder="1" applyAlignment="1">
      <alignment horizontal="right"/>
    </xf>
    <xf numFmtId="4" fontId="15" fillId="0" borderId="10" xfId="0" applyNumberFormat="1" applyFont="1" applyFill="1" applyBorder="1" applyAlignment="1">
      <alignment horizontal="right"/>
    </xf>
    <xf numFmtId="4" fontId="15" fillId="0" borderId="29" xfId="0" applyNumberFormat="1" applyFont="1" applyFill="1" applyBorder="1" applyAlignment="1">
      <alignment horizontal="right"/>
    </xf>
    <xf numFmtId="4" fontId="15" fillId="0" borderId="72" xfId="0" applyNumberFormat="1" applyFont="1" applyFill="1" applyBorder="1" applyAlignment="1">
      <alignment horizontal="right"/>
    </xf>
    <xf numFmtId="4" fontId="15" fillId="0" borderId="37" xfId="0" applyNumberFormat="1" applyFont="1" applyFill="1" applyBorder="1" applyAlignment="1">
      <alignment horizontal="right"/>
    </xf>
    <xf numFmtId="4" fontId="15" fillId="0" borderId="16" xfId="0" applyNumberFormat="1" applyFont="1" applyFill="1" applyBorder="1" applyAlignment="1">
      <alignment horizontal="right"/>
    </xf>
    <xf numFmtId="4" fontId="17" fillId="0" borderId="52" xfId="0" applyNumberFormat="1" applyFont="1" applyFill="1" applyBorder="1" applyAlignment="1">
      <alignment horizontal="right"/>
    </xf>
    <xf numFmtId="4" fontId="17" fillId="0" borderId="73" xfId="0" applyNumberFormat="1" applyFont="1" applyFill="1" applyBorder="1" applyAlignment="1">
      <alignment horizontal="right"/>
    </xf>
    <xf numFmtId="4" fontId="17" fillId="0" borderId="18" xfId="0" applyNumberFormat="1" applyFont="1" applyFill="1" applyBorder="1" applyAlignment="1">
      <alignment/>
    </xf>
    <xf numFmtId="4" fontId="17" fillId="0" borderId="35" xfId="0" applyNumberFormat="1" applyFont="1" applyFill="1" applyBorder="1" applyAlignment="1">
      <alignment/>
    </xf>
    <xf numFmtId="4" fontId="17" fillId="0" borderId="36" xfId="0" applyNumberFormat="1" applyFont="1" applyFill="1" applyBorder="1" applyAlignment="1">
      <alignment/>
    </xf>
    <xf numFmtId="4" fontId="17" fillId="0" borderId="18" xfId="0" applyNumberFormat="1" applyFont="1" applyFill="1" applyBorder="1" applyAlignment="1">
      <alignment horizontal="right"/>
    </xf>
    <xf numFmtId="4" fontId="17" fillId="0" borderId="36" xfId="0" applyNumberFormat="1" applyFont="1" applyFill="1" applyBorder="1" applyAlignment="1">
      <alignment horizontal="right"/>
    </xf>
    <xf numFmtId="4" fontId="15" fillId="0" borderId="20" xfId="0" applyNumberFormat="1" applyFont="1" applyFill="1" applyBorder="1" applyAlignment="1">
      <alignment/>
    </xf>
    <xf numFmtId="4" fontId="15" fillId="0" borderId="36" xfId="0" applyNumberFormat="1" applyFont="1" applyFill="1" applyBorder="1" applyAlignment="1">
      <alignment/>
    </xf>
    <xf numFmtId="0" fontId="15" fillId="0" borderId="64" xfId="0" applyNumberFormat="1" applyFont="1" applyFill="1" applyBorder="1" applyAlignment="1">
      <alignment horizontal="left" vertical="center" wrapText="1"/>
    </xf>
    <xf numFmtId="4" fontId="15" fillId="0" borderId="23" xfId="0" applyNumberFormat="1" applyFont="1" applyFill="1" applyBorder="1" applyAlignment="1">
      <alignment/>
    </xf>
    <xf numFmtId="4" fontId="15" fillId="0" borderId="62" xfId="0" applyNumberFormat="1" applyFont="1" applyFill="1" applyBorder="1" applyAlignment="1">
      <alignment/>
    </xf>
    <xf numFmtId="4" fontId="15" fillId="0" borderId="23" xfId="0" applyNumberFormat="1" applyFont="1" applyFill="1" applyBorder="1" applyAlignment="1">
      <alignment horizontal="right"/>
    </xf>
    <xf numFmtId="4" fontId="15" fillId="0" borderId="28" xfId="0" applyNumberFormat="1" applyFont="1" applyFill="1" applyBorder="1" applyAlignment="1">
      <alignment horizontal="right"/>
    </xf>
    <xf numFmtId="0" fontId="17" fillId="0" borderId="38" xfId="0" applyFont="1" applyFill="1" applyBorder="1" applyAlignment="1">
      <alignment vertical="center" wrapText="1"/>
    </xf>
    <xf numFmtId="4" fontId="17" fillId="0" borderId="42" xfId="0" applyNumberFormat="1" applyFont="1" applyFill="1" applyBorder="1" applyAlignment="1">
      <alignment/>
    </xf>
    <xf numFmtId="4" fontId="17" fillId="0" borderId="51" xfId="0" applyNumberFormat="1" applyFont="1" applyFill="1" applyBorder="1" applyAlignment="1">
      <alignment horizontal="right"/>
    </xf>
    <xf numFmtId="4" fontId="15" fillId="0" borderId="28" xfId="0" applyNumberFormat="1" applyFont="1" applyFill="1" applyBorder="1" applyAlignment="1">
      <alignment/>
    </xf>
    <xf numFmtId="4" fontId="15" fillId="0" borderId="49" xfId="0" applyNumberFormat="1" applyFont="1" applyFill="1" applyBorder="1" applyAlignment="1">
      <alignment horizontal="right"/>
    </xf>
    <xf numFmtId="4" fontId="17" fillId="0" borderId="69" xfId="0" applyNumberFormat="1" applyFont="1" applyFill="1" applyBorder="1" applyAlignment="1">
      <alignment/>
    </xf>
    <xf numFmtId="4" fontId="17" fillId="0" borderId="43" xfId="0" applyNumberFormat="1" applyFont="1" applyFill="1" applyBorder="1" applyAlignment="1">
      <alignment/>
    </xf>
    <xf numFmtId="4" fontId="17" fillId="0" borderId="74" xfId="0" applyNumberFormat="1" applyFont="1" applyFill="1" applyBorder="1" applyAlignment="1">
      <alignment horizontal="right"/>
    </xf>
    <xf numFmtId="4" fontId="15" fillId="0" borderId="62" xfId="0" applyNumberFormat="1" applyFont="1" applyFill="1" applyBorder="1" applyAlignment="1">
      <alignment horizontal="right"/>
    </xf>
    <xf numFmtId="4" fontId="17" fillId="0" borderId="42" xfId="0" applyNumberFormat="1" applyFont="1" applyFill="1" applyBorder="1" applyAlignment="1">
      <alignment horizontal="right"/>
    </xf>
    <xf numFmtId="4" fontId="15" fillId="0" borderId="41" xfId="0" applyNumberFormat="1" applyFont="1" applyFill="1" applyBorder="1" applyAlignment="1">
      <alignment/>
    </xf>
    <xf numFmtId="4" fontId="15" fillId="0" borderId="15" xfId="0" applyNumberFormat="1" applyFont="1" applyFill="1" applyBorder="1" applyAlignment="1">
      <alignment/>
    </xf>
    <xf numFmtId="4" fontId="17" fillId="0" borderId="43" xfId="0" applyNumberFormat="1" applyFont="1" applyFill="1" applyBorder="1" applyAlignment="1">
      <alignment/>
    </xf>
    <xf numFmtId="4" fontId="17" fillId="0" borderId="42" xfId="0" applyNumberFormat="1" applyFont="1" applyFill="1" applyBorder="1" applyAlignment="1">
      <alignment/>
    </xf>
    <xf numFmtId="0" fontId="17" fillId="0" borderId="27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center" vertical="center"/>
    </xf>
    <xf numFmtId="4" fontId="17" fillId="0" borderId="29" xfId="0" applyNumberFormat="1" applyFont="1" applyFill="1" applyBorder="1" applyAlignment="1">
      <alignment horizontal="right"/>
    </xf>
    <xf numFmtId="4" fontId="17" fillId="0" borderId="10" xfId="0" applyNumberFormat="1" applyFont="1" applyFill="1" applyBorder="1" applyAlignment="1">
      <alignment/>
    </xf>
    <xf numFmtId="4" fontId="17" fillId="0" borderId="20" xfId="0" applyNumberFormat="1" applyFont="1" applyFill="1" applyBorder="1" applyAlignment="1">
      <alignment horizontal="right"/>
    </xf>
    <xf numFmtId="0" fontId="17" fillId="0" borderId="55" xfId="0" applyFont="1" applyFill="1" applyBorder="1" applyAlignment="1">
      <alignment horizontal="center" vertical="center"/>
    </xf>
    <xf numFmtId="4" fontId="17" fillId="0" borderId="16" xfId="0" applyNumberFormat="1" applyFont="1" applyFill="1" applyBorder="1" applyAlignment="1">
      <alignment horizontal="right"/>
    </xf>
    <xf numFmtId="4" fontId="17" fillId="0" borderId="37" xfId="0" applyNumberFormat="1" applyFont="1" applyFill="1" applyBorder="1" applyAlignment="1">
      <alignment horizontal="right"/>
    </xf>
    <xf numFmtId="0" fontId="68" fillId="0" borderId="51" xfId="0" applyFont="1" applyBorder="1" applyAlignment="1">
      <alignment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32" fillId="0" borderId="0" xfId="0" applyFont="1" applyAlignment="1">
      <alignment/>
    </xf>
    <xf numFmtId="0" fontId="68" fillId="0" borderId="0" xfId="0" applyFont="1" applyAlignment="1">
      <alignment horizontal="right"/>
    </xf>
    <xf numFmtId="0" fontId="17" fillId="33" borderId="40" xfId="0" applyFont="1" applyFill="1" applyBorder="1" applyAlignment="1">
      <alignment horizontal="center" vertical="center"/>
    </xf>
    <xf numFmtId="0" fontId="17" fillId="33" borderId="39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left" vertical="center" wrapText="1"/>
    </xf>
    <xf numFmtId="179" fontId="25" fillId="0" borderId="18" xfId="37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vertical="center" wrapText="1"/>
    </xf>
    <xf numFmtId="179" fontId="22" fillId="0" borderId="20" xfId="37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left" vertical="center" wrapText="1"/>
    </xf>
    <xf numFmtId="179" fontId="25" fillId="0" borderId="15" xfId="37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5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3" fontId="15" fillId="0" borderId="10" xfId="0" applyNumberFormat="1" applyFont="1" applyFill="1" applyBorder="1" applyAlignment="1">
      <alignment horizontal="center"/>
    </xf>
    <xf numFmtId="0" fontId="17" fillId="0" borderId="63" xfId="0" applyFont="1" applyFill="1" applyBorder="1" applyAlignment="1">
      <alignment/>
    </xf>
    <xf numFmtId="3" fontId="17" fillId="0" borderId="62" xfId="0" applyNumberFormat="1" applyFont="1" applyFill="1" applyBorder="1" applyAlignment="1">
      <alignment/>
    </xf>
    <xf numFmtId="3" fontId="17" fillId="0" borderId="75" xfId="0" applyNumberFormat="1" applyFont="1" applyFill="1" applyBorder="1" applyAlignment="1">
      <alignment wrapText="1"/>
    </xf>
    <xf numFmtId="4" fontId="17" fillId="0" borderId="62" xfId="0" applyNumberFormat="1" applyFont="1" applyFill="1" applyBorder="1" applyAlignment="1">
      <alignment/>
    </xf>
    <xf numFmtId="0" fontId="15" fillId="0" borderId="63" xfId="0" applyFont="1" applyFill="1" applyBorder="1" applyAlignment="1">
      <alignment/>
    </xf>
    <xf numFmtId="3" fontId="15" fillId="0" borderId="63" xfId="0" applyNumberFormat="1" applyFont="1" applyFill="1" applyBorder="1" applyAlignment="1">
      <alignment/>
    </xf>
    <xf numFmtId="3" fontId="15" fillId="0" borderId="76" xfId="0" applyNumberFormat="1" applyFont="1" applyFill="1" applyBorder="1" applyAlignment="1">
      <alignment wrapText="1"/>
    </xf>
    <xf numFmtId="4" fontId="17" fillId="0" borderId="63" xfId="0" applyNumberFormat="1" applyFont="1" applyFill="1" applyBorder="1" applyAlignment="1">
      <alignment/>
    </xf>
    <xf numFmtId="3" fontId="17" fillId="0" borderId="63" xfId="0" applyNumberFormat="1" applyFont="1" applyFill="1" applyBorder="1" applyAlignment="1">
      <alignment/>
    </xf>
    <xf numFmtId="3" fontId="17" fillId="0" borderId="76" xfId="0" applyNumberFormat="1" applyFont="1" applyFill="1" applyBorder="1" applyAlignment="1">
      <alignment wrapText="1"/>
    </xf>
    <xf numFmtId="4" fontId="15" fillId="0" borderId="63" xfId="0" applyNumberFormat="1" applyFont="1" applyFill="1" applyBorder="1" applyAlignment="1">
      <alignment/>
    </xf>
    <xf numFmtId="3" fontId="15" fillId="0" borderId="63" xfId="0" applyNumberFormat="1" applyFont="1" applyFill="1" applyBorder="1" applyAlignment="1">
      <alignment wrapText="1"/>
    </xf>
    <xf numFmtId="3" fontId="15" fillId="0" borderId="63" xfId="52" applyNumberFormat="1" applyFont="1" applyFill="1" applyBorder="1">
      <alignment/>
      <protection/>
    </xf>
    <xf numFmtId="3" fontId="17" fillId="0" borderId="76" xfId="0" applyNumberFormat="1" applyFont="1" applyFill="1" applyBorder="1" applyAlignment="1">
      <alignment/>
    </xf>
    <xf numFmtId="3" fontId="15" fillId="0" borderId="76" xfId="0" applyNumberFormat="1" applyFont="1" applyFill="1" applyBorder="1" applyAlignment="1">
      <alignment/>
    </xf>
    <xf numFmtId="0" fontId="15" fillId="0" borderId="35" xfId="0" applyFont="1" applyFill="1" applyBorder="1" applyAlignment="1">
      <alignment/>
    </xf>
    <xf numFmtId="3" fontId="15" fillId="0" borderId="35" xfId="0" applyNumberFormat="1" applyFont="1" applyFill="1" applyBorder="1" applyAlignment="1">
      <alignment/>
    </xf>
    <xf numFmtId="3" fontId="15" fillId="0" borderId="77" xfId="0" applyNumberFormat="1" applyFont="1" applyFill="1" applyBorder="1" applyAlignment="1">
      <alignment/>
    </xf>
    <xf numFmtId="4" fontId="15" fillId="0" borderId="35" xfId="0" applyNumberFormat="1" applyFont="1" applyFill="1" applyBorder="1" applyAlignment="1">
      <alignment/>
    </xf>
    <xf numFmtId="0" fontId="21" fillId="0" borderId="0" xfId="54" applyFont="1" applyFill="1">
      <alignment/>
      <protection/>
    </xf>
    <xf numFmtId="3" fontId="15" fillId="0" borderId="0" xfId="0" applyNumberFormat="1" applyFont="1" applyFill="1" applyBorder="1" applyAlignment="1">
      <alignment/>
    </xf>
    <xf numFmtId="196" fontId="15" fillId="0" borderId="0" xfId="37" applyNumberFormat="1" applyFont="1" applyFill="1" applyBorder="1" applyAlignment="1">
      <alignment horizontal="right"/>
    </xf>
    <xf numFmtId="3" fontId="22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14" fontId="70" fillId="0" borderId="0" xfId="51" applyNumberFormat="1" applyFont="1" applyFill="1" applyAlignment="1">
      <alignment horizontal="center"/>
      <protection/>
    </xf>
    <xf numFmtId="0" fontId="22" fillId="0" borderId="0" xfId="51" applyFont="1" applyFill="1">
      <alignment/>
      <protection/>
    </xf>
    <xf numFmtId="0" fontId="15" fillId="0" borderId="0" xfId="51" applyFont="1" applyFill="1">
      <alignment/>
      <protection/>
    </xf>
    <xf numFmtId="0" fontId="15" fillId="0" borderId="0" xfId="51" applyFont="1" applyFill="1" applyAlignment="1">
      <alignment horizontal="right"/>
      <protection/>
    </xf>
    <xf numFmtId="0" fontId="33" fillId="0" borderId="63" xfId="0" applyFont="1" applyFill="1" applyBorder="1" applyAlignment="1">
      <alignment/>
    </xf>
    <xf numFmtId="3" fontId="33" fillId="0" borderId="63" xfId="0" applyNumberFormat="1" applyFont="1" applyFill="1" applyBorder="1" applyAlignment="1">
      <alignment/>
    </xf>
    <xf numFmtId="3" fontId="33" fillId="0" borderId="76" xfId="0" applyNumberFormat="1" applyFont="1" applyFill="1" applyBorder="1" applyAlignment="1">
      <alignment wrapText="1"/>
    </xf>
    <xf numFmtId="3" fontId="17" fillId="0" borderId="77" xfId="0" applyNumberFormat="1" applyFont="1" applyFill="1" applyBorder="1" applyAlignment="1">
      <alignment/>
    </xf>
    <xf numFmtId="3" fontId="15" fillId="0" borderId="63" xfId="0" applyNumberFormat="1" applyFont="1" applyFill="1" applyBorder="1" applyAlignment="1">
      <alignment/>
    </xf>
    <xf numFmtId="4" fontId="15" fillId="0" borderId="63" xfId="0" applyNumberFormat="1" applyFont="1" applyFill="1" applyBorder="1" applyAlignment="1">
      <alignment horizontal="right"/>
    </xf>
    <xf numFmtId="4" fontId="15" fillId="0" borderId="35" xfId="0" applyNumberFormat="1" applyFont="1" applyFill="1" applyBorder="1" applyAlignment="1">
      <alignment horizontal="right"/>
    </xf>
    <xf numFmtId="3" fontId="15" fillId="0" borderId="77" xfId="0" applyNumberFormat="1" applyFont="1" applyFill="1" applyBorder="1" applyAlignment="1">
      <alignment wrapText="1"/>
    </xf>
    <xf numFmtId="3" fontId="15" fillId="0" borderId="0" xfId="0" applyNumberFormat="1" applyFont="1" applyFill="1" applyAlignment="1">
      <alignment/>
    </xf>
    <xf numFmtId="0" fontId="15" fillId="0" borderId="0" xfId="51" applyFont="1">
      <alignment/>
      <protection/>
    </xf>
    <xf numFmtId="0" fontId="15" fillId="0" borderId="0" xfId="51" applyFont="1" applyAlignment="1">
      <alignment horizontal="right"/>
      <protection/>
    </xf>
    <xf numFmtId="0" fontId="17" fillId="33" borderId="10" xfId="51" applyFont="1" applyFill="1" applyBorder="1" applyAlignment="1">
      <alignment horizontal="center" vertical="center" wrapText="1"/>
      <protection/>
    </xf>
    <xf numFmtId="0" fontId="15" fillId="0" borderId="10" xfId="51" applyFont="1" applyBorder="1" applyAlignment="1">
      <alignment horizontal="center" vertical="center" wrapText="1"/>
      <protection/>
    </xf>
    <xf numFmtId="0" fontId="17" fillId="0" borderId="10" xfId="51" applyFont="1" applyBorder="1" applyAlignment="1">
      <alignment horizontal="left" vertical="center" wrapText="1"/>
      <protection/>
    </xf>
    <xf numFmtId="3" fontId="17" fillId="0" borderId="10" xfId="51" applyNumberFormat="1" applyFont="1" applyBorder="1" applyAlignment="1">
      <alignment horizontal="right" vertical="center" wrapText="1"/>
      <protection/>
    </xf>
    <xf numFmtId="4" fontId="15" fillId="0" borderId="10" xfId="51" applyNumberFormat="1" applyFont="1" applyBorder="1" applyAlignment="1">
      <alignment horizontal="right" vertical="center" wrapText="1"/>
      <protection/>
    </xf>
    <xf numFmtId="3" fontId="15" fillId="0" borderId="10" xfId="51" applyNumberFormat="1" applyFont="1" applyBorder="1" applyAlignment="1">
      <alignment horizontal="right" vertical="center" wrapText="1"/>
      <protection/>
    </xf>
    <xf numFmtId="0" fontId="15" fillId="0" borderId="78" xfId="51" applyFont="1" applyBorder="1" applyAlignment="1">
      <alignment vertical="center" wrapText="1"/>
      <protection/>
    </xf>
    <xf numFmtId="3" fontId="15" fillId="0" borderId="79" xfId="51" applyNumberFormat="1" applyFont="1" applyBorder="1" applyAlignment="1">
      <alignment horizontal="right" vertical="center" wrapText="1"/>
      <protection/>
    </xf>
    <xf numFmtId="4" fontId="15" fillId="0" borderId="79" xfId="51" applyNumberFormat="1" applyFont="1" applyBorder="1" applyAlignment="1">
      <alignment vertical="center" wrapText="1"/>
      <protection/>
    </xf>
    <xf numFmtId="0" fontId="15" fillId="0" borderId="10" xfId="51" applyFont="1" applyBorder="1" applyAlignment="1">
      <alignment horizontal="left" vertical="center" wrapText="1"/>
      <protection/>
    </xf>
    <xf numFmtId="0" fontId="15" fillId="0" borderId="0" xfId="54" applyFont="1" applyFill="1">
      <alignment/>
      <protection/>
    </xf>
    <xf numFmtId="3" fontId="15" fillId="0" borderId="0" xfId="51" applyNumberFormat="1" applyFont="1">
      <alignment/>
      <protection/>
    </xf>
    <xf numFmtId="14" fontId="71" fillId="0" borderId="0" xfId="51" applyNumberFormat="1" applyFont="1" applyFill="1" applyAlignment="1">
      <alignment horizontal="center"/>
      <protection/>
    </xf>
    <xf numFmtId="4" fontId="15" fillId="0" borderId="0" xfId="0" applyNumberFormat="1" applyFont="1" applyFill="1" applyAlignment="1">
      <alignment/>
    </xf>
    <xf numFmtId="14" fontId="34" fillId="0" borderId="0" xfId="51" applyNumberFormat="1" applyFont="1" applyFill="1" applyAlignment="1">
      <alignment horizontal="center"/>
      <protection/>
    </xf>
    <xf numFmtId="0" fontId="17" fillId="0" borderId="0" xfId="51" applyFont="1" applyFill="1" applyBorder="1">
      <alignment/>
      <protection/>
    </xf>
    <xf numFmtId="0" fontId="17" fillId="0" borderId="62" xfId="0" applyFont="1" applyFill="1" applyBorder="1" applyAlignment="1">
      <alignment/>
    </xf>
    <xf numFmtId="3" fontId="17" fillId="0" borderId="75" xfId="0" applyNumberFormat="1" applyFont="1" applyFill="1" applyBorder="1" applyAlignment="1">
      <alignment/>
    </xf>
    <xf numFmtId="4" fontId="15" fillId="37" borderId="66" xfId="0" applyNumberFormat="1" applyFont="1" applyFill="1" applyBorder="1" applyAlignment="1">
      <alignment horizontal="right" vertical="center" wrapText="1"/>
    </xf>
    <xf numFmtId="4" fontId="15" fillId="37" borderId="67" xfId="0" applyNumberFormat="1" applyFont="1" applyFill="1" applyBorder="1" applyAlignment="1">
      <alignment horizontal="right" vertical="center" wrapText="1"/>
    </xf>
    <xf numFmtId="0" fontId="22" fillId="0" borderId="54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right" vertical="center" wrapText="1" shrinkToFit="1"/>
    </xf>
    <xf numFmtId="0" fontId="16" fillId="0" borderId="0" xfId="0" applyFont="1" applyFill="1" applyAlignment="1">
      <alignment horizontal="center" shrinkToFit="1"/>
    </xf>
    <xf numFmtId="180" fontId="15" fillId="0" borderId="10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right"/>
    </xf>
    <xf numFmtId="2" fontId="15" fillId="0" borderId="10" xfId="0" applyNumberFormat="1" applyFont="1" applyBorder="1" applyAlignment="1">
      <alignment horizontal="right" vertical="center" wrapText="1"/>
    </xf>
    <xf numFmtId="4" fontId="15" fillId="0" borderId="10" xfId="0" applyNumberFormat="1" applyFont="1" applyFill="1" applyBorder="1" applyAlignment="1">
      <alignment horizontal="center" vertical="center" wrapText="1" shrinkToFit="1"/>
    </xf>
    <xf numFmtId="180" fontId="15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left" vertical="center" wrapText="1"/>
    </xf>
    <xf numFmtId="180" fontId="15" fillId="0" borderId="35" xfId="0" applyNumberFormat="1" applyFont="1" applyFill="1" applyBorder="1" applyAlignment="1">
      <alignment horizontal="right" vertical="center" wrapText="1"/>
    </xf>
    <xf numFmtId="0" fontId="15" fillId="36" borderId="10" xfId="0" applyFont="1" applyFill="1" applyBorder="1" applyAlignment="1">
      <alignment horizontal="left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180" fontId="15" fillId="0" borderId="10" xfId="0" applyNumberFormat="1" applyFont="1" applyBorder="1" applyAlignment="1">
      <alignment horizontal="center" vertical="center" wrapText="1"/>
    </xf>
    <xf numFmtId="180" fontId="15" fillId="0" borderId="62" xfId="0" applyNumberFormat="1" applyFont="1" applyBorder="1" applyAlignment="1">
      <alignment horizontal="right" vertical="center" wrapText="1"/>
    </xf>
    <xf numFmtId="180" fontId="15" fillId="0" borderId="35" xfId="0" applyNumberFormat="1" applyFont="1" applyBorder="1" applyAlignment="1">
      <alignment horizontal="right" vertical="center" wrapText="1"/>
    </xf>
    <xf numFmtId="0" fontId="17" fillId="0" borderId="0" xfId="0" applyFont="1" applyFill="1" applyAlignment="1">
      <alignment horizontal="center" wrapText="1"/>
    </xf>
    <xf numFmtId="194" fontId="20" fillId="0" borderId="10" xfId="0" applyNumberFormat="1" applyFont="1" applyBorder="1" applyAlignment="1">
      <alignment horizontal="left" wrapText="1"/>
    </xf>
    <xf numFmtId="0" fontId="22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5" fillId="34" borderId="45" xfId="0" applyFont="1" applyFill="1" applyBorder="1" applyAlignment="1">
      <alignment horizontal="center" vertical="center" wrapText="1"/>
    </xf>
    <xf numFmtId="0" fontId="25" fillId="34" borderId="68" xfId="0" applyFont="1" applyFill="1" applyBorder="1" applyAlignment="1">
      <alignment horizontal="center" vertical="center" wrapText="1"/>
    </xf>
    <xf numFmtId="0" fontId="25" fillId="34" borderId="46" xfId="0" applyFont="1" applyFill="1" applyBorder="1" applyAlignment="1">
      <alignment horizontal="center" vertical="center" wrapText="1"/>
    </xf>
    <xf numFmtId="0" fontId="25" fillId="34" borderId="59" xfId="0" applyFont="1" applyFill="1" applyBorder="1" applyAlignment="1">
      <alignment horizontal="center" vertical="center" wrapText="1"/>
    </xf>
    <xf numFmtId="0" fontId="25" fillId="34" borderId="61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2" fillId="0" borderId="59" xfId="0" applyFont="1" applyFill="1" applyBorder="1" applyAlignment="1">
      <alignment horizontal="left" vertical="center" wrapText="1"/>
    </xf>
    <xf numFmtId="0" fontId="22" fillId="0" borderId="60" xfId="0" applyFont="1" applyFill="1" applyBorder="1" applyAlignment="1">
      <alignment horizontal="left" vertical="center" wrapText="1"/>
    </xf>
    <xf numFmtId="0" fontId="22" fillId="0" borderId="61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7" fillId="34" borderId="80" xfId="0" applyFont="1" applyFill="1" applyBorder="1" applyAlignment="1">
      <alignment horizontal="center" vertical="center" wrapText="1"/>
    </xf>
    <xf numFmtId="0" fontId="69" fillId="34" borderId="81" xfId="0" applyFont="1" applyFill="1" applyBorder="1" applyAlignment="1">
      <alignment/>
    </xf>
    <xf numFmtId="0" fontId="69" fillId="34" borderId="82" xfId="0" applyFont="1" applyFill="1" applyBorder="1" applyAlignment="1">
      <alignment/>
    </xf>
    <xf numFmtId="4" fontId="17" fillId="34" borderId="83" xfId="0" applyNumberFormat="1" applyFont="1" applyFill="1" applyBorder="1" applyAlignment="1">
      <alignment horizontal="center" vertical="center" wrapText="1"/>
    </xf>
    <xf numFmtId="0" fontId="69" fillId="34" borderId="58" xfId="0" applyFont="1" applyFill="1" applyBorder="1" applyAlignment="1">
      <alignment vertical="center"/>
    </xf>
    <xf numFmtId="0" fontId="69" fillId="34" borderId="44" xfId="0" applyFont="1" applyFill="1" applyBorder="1" applyAlignment="1">
      <alignment vertical="center"/>
    </xf>
    <xf numFmtId="0" fontId="17" fillId="34" borderId="71" xfId="0" applyFont="1" applyFill="1" applyBorder="1" applyAlignment="1">
      <alignment horizontal="center" vertical="center" wrapText="1"/>
    </xf>
    <xf numFmtId="0" fontId="69" fillId="34" borderId="84" xfId="0" applyFont="1" applyFill="1" applyBorder="1" applyAlignment="1">
      <alignment wrapText="1"/>
    </xf>
    <xf numFmtId="0" fontId="17" fillId="0" borderId="85" xfId="0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72" fillId="0" borderId="0" xfId="0" applyFont="1" applyAlignment="1">
      <alignment horizontal="center"/>
    </xf>
    <xf numFmtId="0" fontId="17" fillId="34" borderId="38" xfId="0" applyFont="1" applyFill="1" applyBorder="1" applyAlignment="1">
      <alignment horizontal="center" vertical="center" wrapText="1"/>
    </xf>
    <xf numFmtId="0" fontId="69" fillId="34" borderId="50" xfId="0" applyFont="1" applyFill="1" applyBorder="1" applyAlignment="1">
      <alignment/>
    </xf>
    <xf numFmtId="0" fontId="69" fillId="34" borderId="53" xfId="0" applyFont="1" applyFill="1" applyBorder="1" applyAlignment="1">
      <alignment/>
    </xf>
    <xf numFmtId="0" fontId="17" fillId="34" borderId="45" xfId="0" applyFont="1" applyFill="1" applyBorder="1" applyAlignment="1">
      <alignment horizontal="center" vertical="center" wrapText="1"/>
    </xf>
    <xf numFmtId="0" fontId="69" fillId="34" borderId="68" xfId="0" applyFont="1" applyFill="1" applyBorder="1" applyAlignment="1">
      <alignment/>
    </xf>
    <xf numFmtId="0" fontId="69" fillId="34" borderId="86" xfId="0" applyFont="1" applyFill="1" applyBorder="1" applyAlignment="1">
      <alignment/>
    </xf>
    <xf numFmtId="4" fontId="15" fillId="0" borderId="71" xfId="0" applyNumberFormat="1" applyFont="1" applyBorder="1" applyAlignment="1">
      <alignment vertical="center"/>
    </xf>
    <xf numFmtId="0" fontId="69" fillId="0" borderId="35" xfId="0" applyFont="1" applyBorder="1" applyAlignment="1">
      <alignment vertical="center"/>
    </xf>
    <xf numFmtId="0" fontId="15" fillId="0" borderId="71" xfId="0" applyFont="1" applyFill="1" applyBorder="1" applyAlignment="1">
      <alignment horizontal="right" vertical="center"/>
    </xf>
    <xf numFmtId="0" fontId="69" fillId="0" borderId="35" xfId="0" applyFont="1" applyBorder="1" applyAlignment="1">
      <alignment horizontal="right" vertical="center"/>
    </xf>
    <xf numFmtId="4" fontId="17" fillId="0" borderId="51" xfId="0" applyNumberFormat="1" applyFont="1" applyBorder="1" applyAlignment="1">
      <alignment vertical="center"/>
    </xf>
    <xf numFmtId="0" fontId="73" fillId="0" borderId="85" xfId="0" applyFont="1" applyBorder="1" applyAlignment="1">
      <alignment vertical="center"/>
    </xf>
    <xf numFmtId="0" fontId="25" fillId="33" borderId="45" xfId="0" applyFont="1" applyFill="1" applyBorder="1" applyAlignment="1">
      <alignment horizontal="center" vertical="center" wrapText="1"/>
    </xf>
    <xf numFmtId="0" fontId="25" fillId="33" borderId="46" xfId="0" applyFont="1" applyFill="1" applyBorder="1" applyAlignment="1">
      <alignment horizontal="center" vertical="center" wrapText="1"/>
    </xf>
    <xf numFmtId="4" fontId="17" fillId="0" borderId="45" xfId="0" applyNumberFormat="1" applyFont="1" applyFill="1" applyBorder="1" applyAlignment="1">
      <alignment horizontal="right" vertical="center"/>
    </xf>
    <xf numFmtId="0" fontId="69" fillId="0" borderId="46" xfId="0" applyFont="1" applyBorder="1" applyAlignment="1">
      <alignment horizontal="right" vertical="center"/>
    </xf>
    <xf numFmtId="4" fontId="15" fillId="0" borderId="52" xfId="0" applyNumberFormat="1" applyFont="1" applyBorder="1" applyAlignment="1">
      <alignment/>
    </xf>
    <xf numFmtId="0" fontId="69" fillId="0" borderId="49" xfId="0" applyFont="1" applyBorder="1" applyAlignment="1">
      <alignment/>
    </xf>
    <xf numFmtId="4" fontId="15" fillId="0" borderId="71" xfId="0" applyNumberFormat="1" applyFont="1" applyBorder="1" applyAlignment="1">
      <alignment/>
    </xf>
    <xf numFmtId="0" fontId="69" fillId="0" borderId="63" xfId="0" applyFont="1" applyBorder="1" applyAlignment="1">
      <alignment/>
    </xf>
    <xf numFmtId="0" fontId="22" fillId="0" borderId="38" xfId="0" applyFont="1" applyFill="1" applyBorder="1" applyAlignment="1">
      <alignment horizontal="left" vertical="center"/>
    </xf>
    <xf numFmtId="0" fontId="22" fillId="0" borderId="51" xfId="0" applyFont="1" applyFill="1" applyBorder="1" applyAlignment="1">
      <alignment horizontal="left" vertical="center"/>
    </xf>
    <xf numFmtId="0" fontId="22" fillId="0" borderId="87" xfId="0" applyFont="1" applyFill="1" applyBorder="1" applyAlignment="1">
      <alignment horizontal="left" vertical="center"/>
    </xf>
    <xf numFmtId="4" fontId="15" fillId="0" borderId="52" xfId="0" applyNumberFormat="1" applyFont="1" applyFill="1" applyBorder="1" applyAlignment="1">
      <alignment horizontal="right" vertical="center"/>
    </xf>
    <xf numFmtId="0" fontId="69" fillId="0" borderId="36" xfId="0" applyFont="1" applyBorder="1" applyAlignment="1">
      <alignment horizontal="right" vertical="center"/>
    </xf>
    <xf numFmtId="0" fontId="17" fillId="0" borderId="45" xfId="0" applyFont="1" applyFill="1" applyBorder="1" applyAlignment="1">
      <alignment horizontal="center" vertical="center"/>
    </xf>
    <xf numFmtId="0" fontId="69" fillId="0" borderId="46" xfId="0" applyFont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69" fillId="0" borderId="68" xfId="0" applyFont="1" applyBorder="1" applyAlignment="1">
      <alignment horizontal="center" vertical="center"/>
    </xf>
    <xf numFmtId="4" fontId="17" fillId="0" borderId="45" xfId="0" applyNumberFormat="1" applyFont="1" applyBorder="1" applyAlignment="1">
      <alignment vertical="center"/>
    </xf>
    <xf numFmtId="0" fontId="73" fillId="0" borderId="46" xfId="0" applyFont="1" applyBorder="1" applyAlignment="1">
      <alignment vertical="center"/>
    </xf>
    <xf numFmtId="0" fontId="25" fillId="33" borderId="25" xfId="0" applyFont="1" applyFill="1" applyBorder="1" applyAlignment="1">
      <alignment horizontal="center" vertical="center" wrapText="1"/>
    </xf>
    <xf numFmtId="0" fontId="25" fillId="33" borderId="44" xfId="0" applyFont="1" applyFill="1" applyBorder="1" applyAlignment="1">
      <alignment horizontal="center" vertical="center" wrapText="1"/>
    </xf>
    <xf numFmtId="4" fontId="15" fillId="0" borderId="54" xfId="0" applyNumberFormat="1" applyFont="1" applyFill="1" applyBorder="1" applyAlignment="1">
      <alignment horizontal="justify" vertical="center" wrapText="1"/>
    </xf>
    <xf numFmtId="4" fontId="15" fillId="0" borderId="10" xfId="0" applyNumberFormat="1" applyFont="1" applyFill="1" applyBorder="1" applyAlignment="1">
      <alignment horizontal="justify" vertical="center" wrapText="1"/>
    </xf>
    <xf numFmtId="4" fontId="15" fillId="0" borderId="29" xfId="0" applyNumberFormat="1" applyFont="1" applyFill="1" applyBorder="1" applyAlignment="1">
      <alignment horizontal="justify" vertical="center" wrapText="1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7" fillId="33" borderId="38" xfId="0" applyFont="1" applyFill="1" applyBorder="1" applyAlignment="1">
      <alignment horizontal="center" vertical="center" wrapText="1"/>
    </xf>
    <xf numFmtId="0" fontId="17" fillId="33" borderId="53" xfId="0" applyFont="1" applyFill="1" applyBorder="1" applyAlignment="1">
      <alignment horizontal="center" vertical="center" wrapText="1"/>
    </xf>
    <xf numFmtId="0" fontId="17" fillId="33" borderId="45" xfId="0" applyFont="1" applyFill="1" applyBorder="1" applyAlignment="1">
      <alignment horizontal="center" vertical="center" wrapText="1"/>
    </xf>
    <xf numFmtId="0" fontId="17" fillId="33" borderId="46" xfId="0" applyFont="1" applyFill="1" applyBorder="1" applyAlignment="1">
      <alignment horizontal="center" vertical="center" wrapText="1"/>
    </xf>
    <xf numFmtId="0" fontId="17" fillId="33" borderId="45" xfId="0" applyFont="1" applyFill="1" applyBorder="1" applyAlignment="1">
      <alignment horizontal="center" vertical="center"/>
    </xf>
    <xf numFmtId="0" fontId="17" fillId="33" borderId="46" xfId="0" applyFont="1" applyFill="1" applyBorder="1" applyAlignment="1">
      <alignment horizontal="center" vertical="center"/>
    </xf>
    <xf numFmtId="0" fontId="17" fillId="33" borderId="51" xfId="0" applyFont="1" applyFill="1" applyBorder="1" applyAlignment="1">
      <alignment horizontal="center" vertical="center" wrapText="1"/>
    </xf>
    <xf numFmtId="0" fontId="17" fillId="33" borderId="85" xfId="0" applyFont="1" applyFill="1" applyBorder="1" applyAlignment="1">
      <alignment horizontal="center" vertical="center" wrapText="1"/>
    </xf>
    <xf numFmtId="0" fontId="17" fillId="33" borderId="25" xfId="0" applyFont="1" applyFill="1" applyBorder="1" applyAlignment="1">
      <alignment horizontal="center" vertical="center"/>
    </xf>
    <xf numFmtId="0" fontId="17" fillId="33" borderId="44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left" vertical="center" wrapText="1"/>
    </xf>
    <xf numFmtId="0" fontId="15" fillId="0" borderId="79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74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5" fillId="0" borderId="88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0" fontId="15" fillId="0" borderId="0" xfId="51" applyFont="1" applyFill="1" applyBorder="1" applyAlignment="1">
      <alignment horizontal="center"/>
      <protection/>
    </xf>
    <xf numFmtId="0" fontId="17" fillId="33" borderId="75" xfId="0" applyFont="1" applyFill="1" applyBorder="1" applyAlignment="1">
      <alignment horizontal="center"/>
    </xf>
    <xf numFmtId="0" fontId="17" fillId="33" borderId="77" xfId="0" applyFont="1" applyFill="1" applyBorder="1" applyAlignment="1">
      <alignment horizontal="center"/>
    </xf>
    <xf numFmtId="0" fontId="17" fillId="33" borderId="62" xfId="0" applyFont="1" applyFill="1" applyBorder="1" applyAlignment="1">
      <alignment horizontal="center" wrapText="1"/>
    </xf>
    <xf numFmtId="0" fontId="17" fillId="33" borderId="35" xfId="0" applyFont="1" applyFill="1" applyBorder="1" applyAlignment="1">
      <alignment horizontal="center" wrapText="1"/>
    </xf>
    <xf numFmtId="0" fontId="15" fillId="33" borderId="35" xfId="0" applyFont="1" applyFill="1" applyBorder="1" applyAlignment="1">
      <alignment horizontal="center" wrapText="1"/>
    </xf>
    <xf numFmtId="0" fontId="17" fillId="33" borderId="75" xfId="0" applyFont="1" applyFill="1" applyBorder="1" applyAlignment="1">
      <alignment horizontal="center" wrapText="1"/>
    </xf>
    <xf numFmtId="0" fontId="17" fillId="33" borderId="77" xfId="0" applyFont="1" applyFill="1" applyBorder="1" applyAlignment="1">
      <alignment horizontal="center" wrapText="1"/>
    </xf>
    <xf numFmtId="0" fontId="17" fillId="33" borderId="10" xfId="0" applyFont="1" applyFill="1" applyBorder="1" applyAlignment="1">
      <alignment horizontal="center" wrapText="1"/>
    </xf>
    <xf numFmtId="0" fontId="17" fillId="0" borderId="0" xfId="51" applyFont="1" applyFill="1" applyBorder="1" applyAlignment="1">
      <alignment horizontal="center"/>
      <protection/>
    </xf>
    <xf numFmtId="0" fontId="21" fillId="0" borderId="0" xfId="0" applyFont="1" applyFill="1" applyAlignment="1">
      <alignment horizontal="left" wrapText="1"/>
    </xf>
    <xf numFmtId="0" fontId="21" fillId="0" borderId="0" xfId="53" applyFont="1" applyFill="1" applyAlignment="1">
      <alignment horizontal="left" wrapText="1"/>
      <protection/>
    </xf>
    <xf numFmtId="0" fontId="17" fillId="0" borderId="0" xfId="51" applyFont="1" applyAlignment="1">
      <alignment horizontal="center" vertical="center"/>
      <protection/>
    </xf>
    <xf numFmtId="0" fontId="15" fillId="0" borderId="0" xfId="51" applyFont="1" applyAlignment="1">
      <alignment horizontal="center" vertical="center"/>
      <protection/>
    </xf>
    <xf numFmtId="0" fontId="14" fillId="0" borderId="0" xfId="0" applyFont="1" applyAlignment="1">
      <alignment horizontal="right"/>
    </xf>
    <xf numFmtId="0" fontId="17" fillId="33" borderId="89" xfId="0" applyFont="1" applyFill="1" applyBorder="1" applyAlignment="1">
      <alignment horizontal="center" vertical="center" wrapText="1"/>
    </xf>
    <xf numFmtId="0" fontId="17" fillId="33" borderId="42" xfId="0" applyFont="1" applyFill="1" applyBorder="1" applyAlignment="1">
      <alignment horizontal="center" vertical="center" wrapText="1"/>
    </xf>
    <xf numFmtId="0" fontId="17" fillId="33" borderId="43" xfId="0" applyFont="1" applyFill="1" applyBorder="1" applyAlignment="1">
      <alignment horizontal="center" vertical="center" wrapText="1"/>
    </xf>
    <xf numFmtId="0" fontId="15" fillId="0" borderId="54" xfId="0" applyFont="1" applyBorder="1" applyAlignment="1">
      <alignment horizontal="left" vertical="center" wrapText="1"/>
    </xf>
    <xf numFmtId="4" fontId="15" fillId="0" borderId="29" xfId="0" applyNumberFormat="1" applyFont="1" applyFill="1" applyBorder="1" applyAlignment="1">
      <alignment horizontal="right" vertical="center" wrapText="1" shrinkToFit="1"/>
    </xf>
    <xf numFmtId="0" fontId="15" fillId="0" borderId="54" xfId="0" applyFont="1" applyBorder="1" applyAlignment="1">
      <alignment vertical="center" wrapText="1"/>
    </xf>
    <xf numFmtId="4" fontId="15" fillId="0" borderId="29" xfId="0" applyNumberFormat="1" applyFont="1" applyFill="1" applyBorder="1" applyAlignment="1">
      <alignment horizontal="right" vertical="center" wrapText="1" shrinkToFit="1"/>
    </xf>
    <xf numFmtId="0" fontId="15" fillId="0" borderId="54" xfId="0" applyFont="1" applyBorder="1" applyAlignment="1">
      <alignment horizontal="left" vertical="top" wrapText="1"/>
    </xf>
    <xf numFmtId="0" fontId="17" fillId="38" borderId="54" xfId="0" applyFont="1" applyFill="1" applyBorder="1" applyAlignment="1">
      <alignment vertical="center" wrapText="1"/>
    </xf>
    <xf numFmtId="4" fontId="17" fillId="33" borderId="29" xfId="0" applyNumberFormat="1" applyFont="1" applyFill="1" applyBorder="1" applyAlignment="1">
      <alignment horizontal="right" vertical="center" wrapText="1" shrinkToFit="1"/>
    </xf>
    <xf numFmtId="4" fontId="15" fillId="0" borderId="29" xfId="0" applyNumberFormat="1" applyFont="1" applyFill="1" applyBorder="1" applyAlignment="1">
      <alignment vertical="center" wrapText="1" shrinkToFit="1"/>
    </xf>
    <xf numFmtId="4" fontId="17" fillId="33" borderId="29" xfId="0" applyNumberFormat="1" applyFont="1" applyFill="1" applyBorder="1" applyAlignment="1">
      <alignment vertical="center" wrapText="1" shrinkToFit="1"/>
    </xf>
    <xf numFmtId="0" fontId="17" fillId="0" borderId="65" xfId="0" applyFont="1" applyBorder="1" applyAlignment="1">
      <alignment vertical="center" wrapText="1"/>
    </xf>
    <xf numFmtId="180" fontId="17" fillId="0" borderId="37" xfId="0" applyNumberFormat="1" applyFont="1" applyBorder="1" applyAlignment="1">
      <alignment horizontal="right" vertical="center" wrapText="1"/>
    </xf>
    <xf numFmtId="9" fontId="17" fillId="0" borderId="37" xfId="57" applyFont="1" applyBorder="1" applyAlignment="1">
      <alignment horizontal="right" vertical="center" wrapText="1" shrinkToFit="1"/>
    </xf>
    <xf numFmtId="0" fontId="17" fillId="0" borderId="37" xfId="0" applyFont="1" applyBorder="1" applyAlignment="1">
      <alignment vertical="center" wrapText="1"/>
    </xf>
    <xf numFmtId="180" fontId="17" fillId="0" borderId="37" xfId="0" applyNumberFormat="1" applyFont="1" applyFill="1" applyBorder="1" applyAlignment="1">
      <alignment horizontal="right" vertical="center" wrapText="1"/>
    </xf>
    <xf numFmtId="2" fontId="17" fillId="0" borderId="37" xfId="0" applyNumberFormat="1" applyFont="1" applyFill="1" applyBorder="1" applyAlignment="1">
      <alignment horizontal="right" vertical="center" wrapText="1" shrinkToFit="1"/>
    </xf>
    <xf numFmtId="2" fontId="17" fillId="0" borderId="16" xfId="0" applyNumberFormat="1" applyFont="1" applyFill="1" applyBorder="1" applyAlignment="1">
      <alignment horizontal="right" vertical="center" wrapText="1" shrinkToFit="1"/>
    </xf>
    <xf numFmtId="0" fontId="15" fillId="0" borderId="34" xfId="0" applyFont="1" applyBorder="1" applyAlignment="1">
      <alignment horizontal="left" vertical="center" wrapText="1"/>
    </xf>
    <xf numFmtId="180" fontId="15" fillId="0" borderId="63" xfId="0" applyNumberFormat="1" applyFont="1" applyBorder="1" applyAlignment="1">
      <alignment horizontal="right" vertical="center" wrapText="1"/>
    </xf>
    <xf numFmtId="2" fontId="15" fillId="0" borderId="35" xfId="0" applyNumberFormat="1" applyFont="1" applyBorder="1" applyAlignment="1">
      <alignment horizontal="center" vertical="center" wrapText="1"/>
    </xf>
    <xf numFmtId="2" fontId="15" fillId="0" borderId="35" xfId="0" applyNumberFormat="1" applyFont="1" applyBorder="1" applyAlignment="1">
      <alignment horizontal="right" vertical="center" wrapText="1"/>
    </xf>
    <xf numFmtId="0" fontId="15" fillId="36" borderId="35" xfId="0" applyFont="1" applyFill="1" applyBorder="1" applyAlignment="1">
      <alignment horizontal="left" vertical="center" wrapText="1"/>
    </xf>
    <xf numFmtId="180" fontId="15" fillId="0" borderId="63" xfId="0" applyNumberFormat="1" applyFont="1" applyFill="1" applyBorder="1" applyAlignment="1">
      <alignment horizontal="right" vertical="center" wrapText="1"/>
    </xf>
    <xf numFmtId="4" fontId="15" fillId="0" borderId="35" xfId="0" applyNumberFormat="1" applyFont="1" applyFill="1" applyBorder="1" applyAlignment="1">
      <alignment horizontal="center" vertical="center" wrapText="1" shrinkToFit="1"/>
    </xf>
    <xf numFmtId="4" fontId="15" fillId="0" borderId="35" xfId="0" applyNumberFormat="1" applyFont="1" applyFill="1" applyBorder="1" applyAlignment="1">
      <alignment horizontal="right" vertical="center" wrapText="1" shrinkToFit="1"/>
    </xf>
    <xf numFmtId="4" fontId="15" fillId="0" borderId="36" xfId="0" applyNumberFormat="1" applyFont="1" applyFill="1" applyBorder="1" applyAlignment="1">
      <alignment horizontal="right" vertical="center" wrapText="1" shrinkToFit="1"/>
    </xf>
    <xf numFmtId="0" fontId="17" fillId="33" borderId="65" xfId="0" applyFont="1" applyFill="1" applyBorder="1" applyAlignment="1">
      <alignment horizontal="center" vertical="center" wrapText="1"/>
    </xf>
    <xf numFmtId="0" fontId="17" fillId="33" borderId="37" xfId="0" applyFont="1" applyFill="1" applyBorder="1" applyAlignment="1">
      <alignment horizontal="center" vertical="center" wrapText="1"/>
    </xf>
    <xf numFmtId="0" fontId="17" fillId="33" borderId="37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</cellXfs>
  <cellStyles count="6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Akcia" xfId="33"/>
    <cellStyle name="Cena_Sk" xfId="34"/>
    <cellStyle name="Comma" xfId="35"/>
    <cellStyle name="Comma [0]" xfId="36"/>
    <cellStyle name="Čiarka 2" xfId="37"/>
    <cellStyle name="Dobrá" xfId="38"/>
    <cellStyle name="Hyperlink" xfId="39"/>
    <cellStyle name="Kontrolná bun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azov" xfId="47"/>
    <cellStyle name="Neutrálna" xfId="48"/>
    <cellStyle name="Normal_Exekútori" xfId="49"/>
    <cellStyle name="Normálna 2" xfId="50"/>
    <cellStyle name="Normálna 9" xfId="51"/>
    <cellStyle name="normálne_def  - 150 tis  vys  a 10 vs  až v r  2009  NR 2009 - 2012 - n  od 1 1 2009 makrá z 12 9 08 vzorce" xfId="52"/>
    <cellStyle name="normálne_NR 2011 až 2013,  20.9. (na údaje MF SR, SF 2,5)" xfId="53"/>
    <cellStyle name="normálne_Prílohy č. 1a ... (tvorba fondov 2007)" xfId="54"/>
    <cellStyle name="normálne_Vzor tabuliek pre pohľadávky" xfId="55"/>
    <cellStyle name="normální_laroux" xfId="56"/>
    <cellStyle name="Percent" xfId="57"/>
    <cellStyle name="Popis" xfId="58"/>
    <cellStyle name="Followed Hyperlink" xfId="59"/>
    <cellStyle name="Poznámka" xfId="60"/>
    <cellStyle name="Prepojená bunka" xfId="61"/>
    <cellStyle name="ProductNo." xfId="62"/>
    <cellStyle name="Spolu" xfId="63"/>
    <cellStyle name="Text upozornenia" xfId="64"/>
    <cellStyle name="Titul" xfId="65"/>
    <cellStyle name="Upozornenie" xfId="66"/>
    <cellStyle name="Vstup" xfId="67"/>
    <cellStyle name="Výpočet" xfId="68"/>
    <cellStyle name="Výstup" xfId="69"/>
    <cellStyle name="Vysvetľujúci text" xfId="70"/>
    <cellStyle name="Zlá" xfId="71"/>
    <cellStyle name="Zvýraznenie1" xfId="72"/>
    <cellStyle name="Zvýraznenie2" xfId="73"/>
    <cellStyle name="Zvýraznenie3" xfId="74"/>
    <cellStyle name="Zvýraznenie4" xfId="75"/>
    <cellStyle name="Zvýraznenie5" xfId="76"/>
    <cellStyle name="Zvýraznenie6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</xdr:row>
      <xdr:rowOff>0</xdr:rowOff>
    </xdr:from>
    <xdr:to>
      <xdr:col>13</xdr:col>
      <xdr:colOff>542925</xdr:colOff>
      <xdr:row>32</xdr:row>
      <xdr:rowOff>133350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rcRect t="10908"/>
        <a:stretch>
          <a:fillRect/>
        </a:stretch>
      </xdr:blipFill>
      <xdr:spPr>
        <a:xfrm>
          <a:off x="9525" y="781050"/>
          <a:ext cx="8458200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showGridLines="0" zoomScale="80" zoomScaleNormal="80" zoomScalePageLayoutView="0" workbookViewId="0" topLeftCell="A1">
      <selection activeCell="A38" sqref="A38"/>
    </sheetView>
  </sheetViews>
  <sheetFormatPr defaultColWidth="9.140625" defaultRowHeight="18.75" customHeight="1"/>
  <cols>
    <col min="1" max="1" width="48.28125" style="1" customWidth="1"/>
    <col min="2" max="2" width="21.57421875" style="1" bestFit="1" customWidth="1"/>
    <col min="3" max="3" width="8.7109375" style="1" bestFit="1" customWidth="1"/>
    <col min="4" max="4" width="21.57421875" style="1" bestFit="1" customWidth="1"/>
    <col min="5" max="5" width="8.7109375" style="1" bestFit="1" customWidth="1"/>
    <col min="6" max="6" width="21.57421875" style="1" bestFit="1" customWidth="1"/>
    <col min="7" max="7" width="8.7109375" style="1" bestFit="1" customWidth="1"/>
    <col min="8" max="8" width="52.00390625" style="1" bestFit="1" customWidth="1"/>
    <col min="9" max="9" width="20.57421875" style="1" bestFit="1" customWidth="1"/>
    <col min="10" max="10" width="8.7109375" style="1" bestFit="1" customWidth="1"/>
    <col min="11" max="11" width="20.57421875" style="1" bestFit="1" customWidth="1"/>
    <col min="12" max="12" width="8.7109375" style="1" bestFit="1" customWidth="1"/>
    <col min="13" max="13" width="20.57421875" style="1" bestFit="1" customWidth="1"/>
    <col min="14" max="14" width="8.7109375" style="1" bestFit="1" customWidth="1"/>
    <col min="15" max="15" width="18.00390625" style="1" bestFit="1" customWidth="1"/>
    <col min="16" max="16384" width="9.140625" style="1" customWidth="1"/>
  </cols>
  <sheetData>
    <row r="1" spans="1:14" ht="18.75" customHeight="1">
      <c r="A1" s="43"/>
      <c r="B1" s="43"/>
      <c r="C1" s="43"/>
      <c r="D1" s="43"/>
      <c r="E1" s="43"/>
      <c r="F1" s="43"/>
      <c r="G1" s="43"/>
      <c r="H1" s="43"/>
      <c r="I1" s="379"/>
      <c r="J1" s="379"/>
      <c r="K1" s="379"/>
      <c r="L1" s="379"/>
      <c r="M1" s="379" t="s">
        <v>100</v>
      </c>
      <c r="N1" s="379"/>
    </row>
    <row r="2" spans="1:14" ht="18.75" customHeight="1">
      <c r="A2" s="377" t="s">
        <v>101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</row>
    <row r="3" spans="1:14" ht="18.75" customHeight="1">
      <c r="A3" s="377" t="s">
        <v>305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</row>
    <row r="4" spans="1:14" ht="18.7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ht="18.75" customHeight="1" thickBot="1">
      <c r="A5" s="43"/>
      <c r="B5" s="43"/>
      <c r="C5" s="43"/>
      <c r="D5" s="43"/>
      <c r="E5" s="43"/>
      <c r="F5" s="43"/>
      <c r="G5" s="43"/>
      <c r="H5" s="43"/>
      <c r="I5" s="43"/>
      <c r="J5" s="3"/>
      <c r="K5" s="43"/>
      <c r="L5" s="3"/>
      <c r="M5" s="43"/>
      <c r="N5" s="3" t="s">
        <v>127</v>
      </c>
    </row>
    <row r="6" spans="1:14" s="4" customFormat="1" ht="15.75" customHeight="1">
      <c r="A6" s="491" t="s">
        <v>102</v>
      </c>
      <c r="B6" s="492" t="s">
        <v>304</v>
      </c>
      <c r="C6" s="492"/>
      <c r="D6" s="492" t="s">
        <v>315</v>
      </c>
      <c r="E6" s="492"/>
      <c r="F6" s="492" t="s">
        <v>334</v>
      </c>
      <c r="G6" s="492"/>
      <c r="H6" s="492" t="s">
        <v>103</v>
      </c>
      <c r="I6" s="492" t="s">
        <v>304</v>
      </c>
      <c r="J6" s="492"/>
      <c r="K6" s="492" t="s">
        <v>315</v>
      </c>
      <c r="L6" s="492"/>
      <c r="M6" s="492" t="s">
        <v>334</v>
      </c>
      <c r="N6" s="493"/>
    </row>
    <row r="7" spans="1:14" s="4" customFormat="1" ht="16.5" thickBot="1">
      <c r="A7" s="519"/>
      <c r="B7" s="520" t="s">
        <v>127</v>
      </c>
      <c r="C7" s="520" t="s">
        <v>104</v>
      </c>
      <c r="D7" s="520" t="s">
        <v>127</v>
      </c>
      <c r="E7" s="520" t="s">
        <v>104</v>
      </c>
      <c r="F7" s="520" t="s">
        <v>127</v>
      </c>
      <c r="G7" s="520" t="s">
        <v>104</v>
      </c>
      <c r="H7" s="521"/>
      <c r="I7" s="520" t="s">
        <v>127</v>
      </c>
      <c r="J7" s="520" t="s">
        <v>104</v>
      </c>
      <c r="K7" s="520" t="s">
        <v>127</v>
      </c>
      <c r="L7" s="520" t="s">
        <v>104</v>
      </c>
      <c r="M7" s="520" t="s">
        <v>127</v>
      </c>
      <c r="N7" s="522" t="s">
        <v>104</v>
      </c>
    </row>
    <row r="8" spans="1:14" s="10" customFormat="1" ht="15" customHeight="1">
      <c r="A8" s="510" t="s">
        <v>105</v>
      </c>
      <c r="B8" s="511">
        <v>1397999.7</v>
      </c>
      <c r="C8" s="512">
        <v>0.16</v>
      </c>
      <c r="D8" s="389">
        <v>1233379.91</v>
      </c>
      <c r="E8" s="513">
        <v>0.11</v>
      </c>
      <c r="F8" s="389">
        <v>716628.71</v>
      </c>
      <c r="G8" s="513">
        <v>0.08</v>
      </c>
      <c r="H8" s="514" t="s">
        <v>247</v>
      </c>
      <c r="I8" s="515">
        <v>90523963.6</v>
      </c>
      <c r="J8" s="516">
        <v>10.12</v>
      </c>
      <c r="K8" s="384">
        <v>86936680.17</v>
      </c>
      <c r="L8" s="517">
        <v>7.87</v>
      </c>
      <c r="M8" s="384">
        <v>82889243.56</v>
      </c>
      <c r="N8" s="518">
        <v>8.68</v>
      </c>
    </row>
    <row r="9" spans="1:14" s="10" customFormat="1" ht="15.75">
      <c r="A9" s="494"/>
      <c r="B9" s="389"/>
      <c r="C9" s="386"/>
      <c r="D9" s="382"/>
      <c r="E9" s="380"/>
      <c r="F9" s="382"/>
      <c r="G9" s="380"/>
      <c r="H9" s="385"/>
      <c r="I9" s="384"/>
      <c r="J9" s="381"/>
      <c r="K9" s="378"/>
      <c r="L9" s="376"/>
      <c r="M9" s="378"/>
      <c r="N9" s="495"/>
    </row>
    <row r="10" spans="1:14" s="10" customFormat="1" ht="15.75">
      <c r="A10" s="496" t="s">
        <v>106</v>
      </c>
      <c r="B10" s="7">
        <v>83278040.55</v>
      </c>
      <c r="C10" s="6">
        <v>9.31</v>
      </c>
      <c r="D10" s="7">
        <v>81288318.25</v>
      </c>
      <c r="E10" s="12">
        <v>7.36</v>
      </c>
      <c r="F10" s="7">
        <v>77711208.28</v>
      </c>
      <c r="G10" s="12">
        <v>8.14</v>
      </c>
      <c r="H10" s="11" t="s">
        <v>13</v>
      </c>
      <c r="I10" s="8">
        <v>35966221.29</v>
      </c>
      <c r="J10" s="9">
        <v>4.02</v>
      </c>
      <c r="K10" s="8">
        <v>36420629.56</v>
      </c>
      <c r="L10" s="9">
        <v>3.3</v>
      </c>
      <c r="M10" s="8">
        <v>36171765.26</v>
      </c>
      <c r="N10" s="497">
        <v>3.79</v>
      </c>
    </row>
    <row r="11" spans="1:14" s="10" customFormat="1" ht="15" customHeight="1">
      <c r="A11" s="494" t="s">
        <v>248</v>
      </c>
      <c r="B11" s="388">
        <v>3906398.76</v>
      </c>
      <c r="C11" s="386">
        <v>0.43</v>
      </c>
      <c r="D11" s="382">
        <v>2122079.39</v>
      </c>
      <c r="E11" s="380">
        <v>0.19</v>
      </c>
      <c r="F11" s="382">
        <v>1997651.97</v>
      </c>
      <c r="G11" s="380">
        <v>0.21</v>
      </c>
      <c r="H11" s="11" t="s">
        <v>14</v>
      </c>
      <c r="I11" s="8">
        <v>217886486.02</v>
      </c>
      <c r="J11" s="9">
        <v>24.36</v>
      </c>
      <c r="K11" s="8">
        <v>369688979.61</v>
      </c>
      <c r="L11" s="9">
        <v>33.47</v>
      </c>
      <c r="M11" s="8">
        <v>215752447.01</v>
      </c>
      <c r="N11" s="497">
        <v>22.59</v>
      </c>
    </row>
    <row r="12" spans="1:14" s="10" customFormat="1" ht="15.75">
      <c r="A12" s="494"/>
      <c r="B12" s="389"/>
      <c r="C12" s="386"/>
      <c r="D12" s="382"/>
      <c r="E12" s="380"/>
      <c r="F12" s="382"/>
      <c r="G12" s="380"/>
      <c r="H12" s="11" t="s">
        <v>90</v>
      </c>
      <c r="I12" s="8">
        <v>105423040.48</v>
      </c>
      <c r="J12" s="9">
        <v>11.79</v>
      </c>
      <c r="K12" s="8">
        <v>167754119.37</v>
      </c>
      <c r="L12" s="9">
        <v>15.19</v>
      </c>
      <c r="M12" s="8">
        <v>151707833.86</v>
      </c>
      <c r="N12" s="497">
        <v>15.88</v>
      </c>
    </row>
    <row r="13" spans="1:14" s="10" customFormat="1" ht="15" customHeight="1">
      <c r="A13" s="498" t="s">
        <v>243</v>
      </c>
      <c r="B13" s="387">
        <v>0</v>
      </c>
      <c r="C13" s="386">
        <v>0</v>
      </c>
      <c r="D13" s="382">
        <v>0</v>
      </c>
      <c r="E13" s="380">
        <v>0</v>
      </c>
      <c r="F13" s="382">
        <v>0</v>
      </c>
      <c r="G13" s="380">
        <v>0</v>
      </c>
      <c r="H13" s="11" t="s">
        <v>17</v>
      </c>
      <c r="I13" s="8">
        <v>5521809.96</v>
      </c>
      <c r="J13" s="9">
        <v>0.62</v>
      </c>
      <c r="K13" s="8">
        <v>6516610.27</v>
      </c>
      <c r="L13" s="9">
        <v>0.59</v>
      </c>
      <c r="M13" s="8">
        <v>8327005.61</v>
      </c>
      <c r="N13" s="497">
        <v>0.87</v>
      </c>
    </row>
    <row r="14" spans="1:15" s="10" customFormat="1" ht="15.75">
      <c r="A14" s="498"/>
      <c r="B14" s="387"/>
      <c r="C14" s="386"/>
      <c r="D14" s="382"/>
      <c r="E14" s="380"/>
      <c r="F14" s="382"/>
      <c r="G14" s="380"/>
      <c r="H14" s="5" t="s">
        <v>18</v>
      </c>
      <c r="I14" s="8">
        <v>35528181.08</v>
      </c>
      <c r="J14" s="9">
        <v>3.97</v>
      </c>
      <c r="K14" s="8">
        <v>36068864.34</v>
      </c>
      <c r="L14" s="9">
        <v>3.27</v>
      </c>
      <c r="M14" s="8">
        <v>33340930.82</v>
      </c>
      <c r="N14" s="497">
        <v>3.49</v>
      </c>
      <c r="O14" s="13"/>
    </row>
    <row r="15" spans="1:14" s="10" customFormat="1" ht="15.75">
      <c r="A15" s="498"/>
      <c r="B15" s="387"/>
      <c r="C15" s="386"/>
      <c r="D15" s="382"/>
      <c r="E15" s="380"/>
      <c r="F15" s="382"/>
      <c r="G15" s="380"/>
      <c r="H15" s="5" t="s">
        <v>16</v>
      </c>
      <c r="I15" s="8">
        <v>18198569.47</v>
      </c>
      <c r="J15" s="9">
        <v>2.03</v>
      </c>
      <c r="K15" s="8">
        <v>19657380.42</v>
      </c>
      <c r="L15" s="9">
        <v>1.78</v>
      </c>
      <c r="M15" s="8">
        <v>21834712.62</v>
      </c>
      <c r="N15" s="497">
        <v>2.29</v>
      </c>
    </row>
    <row r="16" spans="1:14" s="10" customFormat="1" ht="31.5">
      <c r="A16" s="498"/>
      <c r="B16" s="387"/>
      <c r="C16" s="386"/>
      <c r="D16" s="382"/>
      <c r="E16" s="380"/>
      <c r="F16" s="382"/>
      <c r="G16" s="380"/>
      <c r="H16" s="5" t="s">
        <v>302</v>
      </c>
      <c r="I16" s="8">
        <v>0</v>
      </c>
      <c r="J16" s="9">
        <v>0</v>
      </c>
      <c r="K16" s="8">
        <v>0</v>
      </c>
      <c r="L16" s="9">
        <v>0</v>
      </c>
      <c r="M16" s="8">
        <v>0</v>
      </c>
      <c r="N16" s="497">
        <v>0</v>
      </c>
    </row>
    <row r="17" spans="1:14" s="10" customFormat="1" ht="15.75">
      <c r="A17" s="498"/>
      <c r="B17" s="387"/>
      <c r="C17" s="386"/>
      <c r="D17" s="382"/>
      <c r="E17" s="380"/>
      <c r="F17" s="382"/>
      <c r="G17" s="380"/>
      <c r="H17" s="11" t="s">
        <v>19</v>
      </c>
      <c r="I17" s="8">
        <v>7080303.96</v>
      </c>
      <c r="J17" s="9">
        <v>0.79</v>
      </c>
      <c r="K17" s="8">
        <v>12408188.48</v>
      </c>
      <c r="L17" s="9">
        <v>1.12</v>
      </c>
      <c r="M17" s="8">
        <v>10285287.44</v>
      </c>
      <c r="N17" s="497">
        <v>1.07</v>
      </c>
    </row>
    <row r="18" spans="1:14" s="10" customFormat="1" ht="15.75">
      <c r="A18" s="498"/>
      <c r="B18" s="387"/>
      <c r="C18" s="386"/>
      <c r="D18" s="382"/>
      <c r="E18" s="380"/>
      <c r="F18" s="382"/>
      <c r="G18" s="380"/>
      <c r="H18" s="11" t="s">
        <v>23</v>
      </c>
      <c r="I18" s="8">
        <v>21459860.47</v>
      </c>
      <c r="J18" s="9">
        <v>2.4</v>
      </c>
      <c r="K18" s="8">
        <v>38200694.04</v>
      </c>
      <c r="L18" s="9">
        <v>3.46</v>
      </c>
      <c r="M18" s="8">
        <v>31690634.09</v>
      </c>
      <c r="N18" s="497">
        <v>3.32</v>
      </c>
    </row>
    <row r="19" spans="1:14" s="10" customFormat="1" ht="15.75">
      <c r="A19" s="498"/>
      <c r="B19" s="387"/>
      <c r="C19" s="386"/>
      <c r="D19" s="382"/>
      <c r="E19" s="380"/>
      <c r="F19" s="382"/>
      <c r="G19" s="380"/>
      <c r="H19" s="11" t="s">
        <v>107</v>
      </c>
      <c r="I19" s="8">
        <v>307517879.35</v>
      </c>
      <c r="J19" s="9">
        <v>34.38</v>
      </c>
      <c r="K19" s="8">
        <v>288410284.11</v>
      </c>
      <c r="L19" s="9">
        <v>26.11</v>
      </c>
      <c r="M19" s="8">
        <v>321527944.96</v>
      </c>
      <c r="N19" s="497">
        <v>33.66</v>
      </c>
    </row>
    <row r="20" spans="1:14" s="14" customFormat="1" ht="15.75">
      <c r="A20" s="498"/>
      <c r="B20" s="387"/>
      <c r="C20" s="386"/>
      <c r="D20" s="382"/>
      <c r="E20" s="380"/>
      <c r="F20" s="382"/>
      <c r="G20" s="380"/>
      <c r="H20" s="11" t="s">
        <v>108</v>
      </c>
      <c r="I20" s="8">
        <v>-182.1</v>
      </c>
      <c r="J20" s="9">
        <v>0</v>
      </c>
      <c r="K20" s="8">
        <v>-11934.93</v>
      </c>
      <c r="L20" s="9">
        <v>0</v>
      </c>
      <c r="M20" s="8">
        <v>-15058.89</v>
      </c>
      <c r="N20" s="497">
        <v>0</v>
      </c>
    </row>
    <row r="21" spans="1:14" s="14" customFormat="1" ht="15.75">
      <c r="A21" s="499" t="s">
        <v>109</v>
      </c>
      <c r="B21" s="15">
        <v>88582439.01</v>
      </c>
      <c r="C21" s="16">
        <v>9.9</v>
      </c>
      <c r="D21" s="15">
        <v>84643777.55</v>
      </c>
      <c r="E21" s="16">
        <v>7.66</v>
      </c>
      <c r="F21" s="15">
        <v>80425488.96</v>
      </c>
      <c r="G21" s="16">
        <v>8.42</v>
      </c>
      <c r="H21" s="17" t="s">
        <v>110</v>
      </c>
      <c r="I21" s="15">
        <v>845106733.58</v>
      </c>
      <c r="J21" s="18">
        <v>94.48</v>
      </c>
      <c r="K21" s="15">
        <v>1062050495.44</v>
      </c>
      <c r="L21" s="18">
        <v>96.15</v>
      </c>
      <c r="M21" s="15">
        <v>913512746.34</v>
      </c>
      <c r="N21" s="500">
        <v>95.64</v>
      </c>
    </row>
    <row r="22" spans="1:14" s="10" customFormat="1" ht="15" customHeight="1">
      <c r="A22" s="496" t="s">
        <v>111</v>
      </c>
      <c r="B22" s="7">
        <v>852712.22</v>
      </c>
      <c r="C22" s="12">
        <v>0.1</v>
      </c>
      <c r="D22" s="7">
        <v>765484.32</v>
      </c>
      <c r="E22" s="12">
        <v>0.07</v>
      </c>
      <c r="F22" s="7">
        <v>1214620.09</v>
      </c>
      <c r="G22" s="12">
        <v>0.13</v>
      </c>
      <c r="H22" s="11" t="s">
        <v>245</v>
      </c>
      <c r="I22" s="19">
        <v>45424578.89</v>
      </c>
      <c r="J22" s="20">
        <v>5.08</v>
      </c>
      <c r="K22" s="19">
        <v>38351955.78</v>
      </c>
      <c r="L22" s="20">
        <v>3.47</v>
      </c>
      <c r="M22" s="19">
        <v>38259141.38</v>
      </c>
      <c r="N22" s="501">
        <v>4.01</v>
      </c>
    </row>
    <row r="23" spans="1:14" s="10" customFormat="1" ht="15" customHeight="1">
      <c r="A23" s="496" t="s">
        <v>112</v>
      </c>
      <c r="B23" s="7">
        <v>726988899.78</v>
      </c>
      <c r="C23" s="12">
        <v>81.27</v>
      </c>
      <c r="D23" s="7">
        <v>704293322.85</v>
      </c>
      <c r="E23" s="12">
        <v>63.76</v>
      </c>
      <c r="F23" s="7">
        <v>786772663</v>
      </c>
      <c r="G23" s="12">
        <v>82.38</v>
      </c>
      <c r="H23" s="383" t="s">
        <v>246</v>
      </c>
      <c r="I23" s="378">
        <v>3600520.87</v>
      </c>
      <c r="J23" s="376">
        <v>0.4</v>
      </c>
      <c r="K23" s="378">
        <v>3804741.79</v>
      </c>
      <c r="L23" s="376">
        <v>7.87</v>
      </c>
      <c r="M23" s="378">
        <v>2838753.21</v>
      </c>
      <c r="N23" s="495">
        <v>0.3</v>
      </c>
    </row>
    <row r="24" spans="1:14" s="10" customFormat="1" ht="15.75">
      <c r="A24" s="496" t="s">
        <v>273</v>
      </c>
      <c r="B24" s="7">
        <v>-404403645.71</v>
      </c>
      <c r="C24" s="12">
        <v>-45.21</v>
      </c>
      <c r="D24" s="7">
        <v>-413407155.05</v>
      </c>
      <c r="E24" s="12">
        <v>-37.43</v>
      </c>
      <c r="F24" s="7">
        <v>-463823562</v>
      </c>
      <c r="G24" s="12">
        <v>-48.57</v>
      </c>
      <c r="H24" s="383"/>
      <c r="I24" s="378"/>
      <c r="J24" s="376"/>
      <c r="K24" s="378"/>
      <c r="L24" s="376"/>
      <c r="M24" s="378"/>
      <c r="N24" s="495"/>
    </row>
    <row r="25" spans="1:14" s="10" customFormat="1" ht="15.75">
      <c r="A25" s="496" t="s">
        <v>113</v>
      </c>
      <c r="B25" s="7">
        <v>482111555.35</v>
      </c>
      <c r="C25" s="12">
        <v>53.9</v>
      </c>
      <c r="D25" s="7">
        <v>727730583.66</v>
      </c>
      <c r="E25" s="12">
        <v>65.88</v>
      </c>
      <c r="F25" s="7">
        <v>550049007.89</v>
      </c>
      <c r="G25" s="12">
        <v>57.59</v>
      </c>
      <c r="H25" s="383"/>
      <c r="I25" s="378"/>
      <c r="J25" s="376"/>
      <c r="K25" s="378"/>
      <c r="L25" s="376"/>
      <c r="M25" s="378"/>
      <c r="N25" s="495"/>
    </row>
    <row r="26" spans="1:14" s="14" customFormat="1" ht="15.75">
      <c r="A26" s="496" t="s">
        <v>114</v>
      </c>
      <c r="B26" s="7">
        <v>356774.65</v>
      </c>
      <c r="C26" s="12">
        <v>0.04</v>
      </c>
      <c r="D26" s="7">
        <v>577233.28</v>
      </c>
      <c r="E26" s="12">
        <v>0.05</v>
      </c>
      <c r="F26" s="7">
        <v>417058.78</v>
      </c>
      <c r="G26" s="12">
        <v>0.04</v>
      </c>
      <c r="H26" s="11" t="s">
        <v>24</v>
      </c>
      <c r="I26" s="8">
        <v>356901.96</v>
      </c>
      <c r="J26" s="9">
        <v>0.04</v>
      </c>
      <c r="K26" s="8">
        <v>396053.6</v>
      </c>
      <c r="L26" s="9">
        <v>0.04</v>
      </c>
      <c r="M26" s="8">
        <v>444635.79</v>
      </c>
      <c r="N26" s="497">
        <v>0.05</v>
      </c>
    </row>
    <row r="27" spans="1:14" s="14" customFormat="1" ht="15.75">
      <c r="A27" s="499" t="s">
        <v>115</v>
      </c>
      <c r="B27" s="15">
        <v>805906296.29</v>
      </c>
      <c r="C27" s="16">
        <v>90.1</v>
      </c>
      <c r="D27" s="15">
        <v>1019959469.06</v>
      </c>
      <c r="E27" s="16">
        <v>92.34</v>
      </c>
      <c r="F27" s="15">
        <v>874629787.76</v>
      </c>
      <c r="G27" s="16">
        <v>91.58</v>
      </c>
      <c r="H27" s="17" t="s">
        <v>116</v>
      </c>
      <c r="I27" s="15">
        <v>49382001.72</v>
      </c>
      <c r="J27" s="21">
        <v>5.52</v>
      </c>
      <c r="K27" s="15">
        <v>42552751.17</v>
      </c>
      <c r="L27" s="21">
        <v>3.85</v>
      </c>
      <c r="M27" s="15">
        <v>41542530.383</v>
      </c>
      <c r="N27" s="502">
        <v>4.36</v>
      </c>
    </row>
    <row r="28" spans="1:14" s="22" customFormat="1" ht="16.5" thickBot="1">
      <c r="A28" s="503" t="s">
        <v>117</v>
      </c>
      <c r="B28" s="504">
        <v>894488735.3</v>
      </c>
      <c r="C28" s="505">
        <v>1</v>
      </c>
      <c r="D28" s="504">
        <v>1104603246.61</v>
      </c>
      <c r="E28" s="505">
        <v>1</v>
      </c>
      <c r="F28" s="504">
        <v>955055276.72</v>
      </c>
      <c r="G28" s="505">
        <v>1</v>
      </c>
      <c r="H28" s="506" t="s">
        <v>118</v>
      </c>
      <c r="I28" s="507">
        <v>894488735.3</v>
      </c>
      <c r="J28" s="508" t="s">
        <v>274</v>
      </c>
      <c r="K28" s="507">
        <v>1104603246.61</v>
      </c>
      <c r="L28" s="508">
        <v>1</v>
      </c>
      <c r="M28" s="507">
        <v>955055276.72</v>
      </c>
      <c r="N28" s="509" t="s">
        <v>274</v>
      </c>
    </row>
    <row r="29" spans="1:14" ht="15" customHeight="1">
      <c r="A29" s="23"/>
      <c r="B29" s="23"/>
      <c r="C29" s="23"/>
      <c r="D29" s="23"/>
      <c r="E29" s="23"/>
      <c r="F29" s="23"/>
      <c r="G29" s="23"/>
      <c r="H29" s="24"/>
      <c r="I29" s="25"/>
      <c r="J29" s="26"/>
      <c r="K29" s="25"/>
      <c r="L29" s="26"/>
      <c r="M29" s="25"/>
      <c r="N29" s="26"/>
    </row>
    <row r="30" spans="1:7" ht="15" customHeight="1">
      <c r="A30" s="27"/>
      <c r="B30" s="23"/>
      <c r="C30" s="23"/>
      <c r="D30" s="28"/>
      <c r="E30" s="29"/>
      <c r="F30" s="30"/>
      <c r="G30" s="23"/>
    </row>
    <row r="31" spans="1:7" ht="15" customHeight="1">
      <c r="A31" s="23"/>
      <c r="B31" s="23"/>
      <c r="C31" s="23"/>
      <c r="D31" s="23"/>
      <c r="E31" s="23"/>
      <c r="F31" s="23"/>
      <c r="G31" s="23"/>
    </row>
    <row r="32" spans="1:13" ht="15" customHeight="1">
      <c r="A32" s="23"/>
      <c r="B32" s="23"/>
      <c r="C32" s="23"/>
      <c r="D32" s="30"/>
      <c r="E32" s="23"/>
      <c r="F32" s="23"/>
      <c r="G32" s="23"/>
      <c r="M32" s="31"/>
    </row>
    <row r="33" ht="18.75" customHeight="1">
      <c r="D33" s="31"/>
    </row>
    <row r="34" ht="18.75" customHeight="1">
      <c r="F34" s="31"/>
    </row>
  </sheetData>
  <sheetProtection/>
  <mergeCells count="48">
    <mergeCell ref="A6:A7"/>
    <mergeCell ref="H6:H7"/>
    <mergeCell ref="B6:C6"/>
    <mergeCell ref="B11:B12"/>
    <mergeCell ref="B8:B9"/>
    <mergeCell ref="C8:C9"/>
    <mergeCell ref="D11:D12"/>
    <mergeCell ref="E11:E12"/>
    <mergeCell ref="F8:F9"/>
    <mergeCell ref="G8:G9"/>
    <mergeCell ref="A8:A9"/>
    <mergeCell ref="H8:H9"/>
    <mergeCell ref="A11:A12"/>
    <mergeCell ref="A13:A20"/>
    <mergeCell ref="C11:C12"/>
    <mergeCell ref="D8:D9"/>
    <mergeCell ref="E8:E9"/>
    <mergeCell ref="B13:B20"/>
    <mergeCell ref="C13:C20"/>
    <mergeCell ref="D13:D20"/>
    <mergeCell ref="M1:N1"/>
    <mergeCell ref="M6:N6"/>
    <mergeCell ref="M8:M9"/>
    <mergeCell ref="N8:N9"/>
    <mergeCell ref="H23:H25"/>
    <mergeCell ref="I8:I9"/>
    <mergeCell ref="I1:J1"/>
    <mergeCell ref="M23:M25"/>
    <mergeCell ref="N23:N25"/>
    <mergeCell ref="I23:I25"/>
    <mergeCell ref="J8:J9"/>
    <mergeCell ref="D6:E6"/>
    <mergeCell ref="F6:G6"/>
    <mergeCell ref="G11:G12"/>
    <mergeCell ref="F13:F20"/>
    <mergeCell ref="G13:G20"/>
    <mergeCell ref="F11:F12"/>
    <mergeCell ref="I6:J6"/>
    <mergeCell ref="J23:J25"/>
    <mergeCell ref="A2:N2"/>
    <mergeCell ref="A3:N3"/>
    <mergeCell ref="K23:K25"/>
    <mergeCell ref="K1:L1"/>
    <mergeCell ref="K6:L6"/>
    <mergeCell ref="K8:K9"/>
    <mergeCell ref="L8:L9"/>
    <mergeCell ref="L23:L25"/>
    <mergeCell ref="E13:E20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8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showGridLines="0" zoomScalePageLayoutView="0" workbookViewId="0" topLeftCell="A4">
      <selection activeCell="A12" sqref="A12"/>
    </sheetView>
  </sheetViews>
  <sheetFormatPr defaultColWidth="8.00390625" defaultRowHeight="12.75"/>
  <cols>
    <col min="1" max="1" width="67.28125" style="221" customWidth="1"/>
    <col min="2" max="2" width="25.140625" style="220" bestFit="1" customWidth="1"/>
    <col min="3" max="3" width="26.140625" style="220" customWidth="1"/>
    <col min="4" max="4" width="24.57421875" style="220" bestFit="1" customWidth="1"/>
    <col min="5" max="5" width="15.28125" style="220" bestFit="1" customWidth="1"/>
    <col min="6" max="6" width="16.00390625" style="220" bestFit="1" customWidth="1"/>
    <col min="7" max="16384" width="8.00390625" style="220" customWidth="1"/>
  </cols>
  <sheetData>
    <row r="1" spans="1:6" ht="15.75">
      <c r="A1" s="220"/>
      <c r="B1" s="216"/>
      <c r="F1" s="220" t="s">
        <v>323</v>
      </c>
    </row>
    <row r="2" spans="1:2" ht="15.75">
      <c r="A2" s="220"/>
      <c r="B2" s="216"/>
    </row>
    <row r="3" spans="1:6" ht="15.75">
      <c r="A3" s="454" t="s">
        <v>339</v>
      </c>
      <c r="B3" s="454"/>
      <c r="C3" s="454"/>
      <c r="D3" s="454"/>
      <c r="E3" s="454"/>
      <c r="F3" s="454"/>
    </row>
    <row r="4" spans="1:6" ht="15.75">
      <c r="A4" s="476" t="s">
        <v>264</v>
      </c>
      <c r="B4" s="476"/>
      <c r="C4" s="476"/>
      <c r="D4" s="476"/>
      <c r="E4" s="476"/>
      <c r="F4" s="476"/>
    </row>
    <row r="5" ht="15.75">
      <c r="A5" s="220"/>
    </row>
    <row r="6" spans="1:6" ht="15" customHeight="1">
      <c r="A6" s="220"/>
      <c r="C6" s="216"/>
      <c r="F6" s="221" t="s">
        <v>308</v>
      </c>
    </row>
    <row r="7" spans="1:6" ht="15" customHeight="1">
      <c r="A7" s="477" t="s">
        <v>89</v>
      </c>
      <c r="B7" s="479" t="s">
        <v>321</v>
      </c>
      <c r="C7" s="479" t="s">
        <v>340</v>
      </c>
      <c r="D7" s="482" t="s">
        <v>341</v>
      </c>
      <c r="E7" s="484" t="s">
        <v>298</v>
      </c>
      <c r="F7" s="479" t="s">
        <v>322</v>
      </c>
    </row>
    <row r="8" spans="1:6" ht="15.75">
      <c r="A8" s="478"/>
      <c r="B8" s="480"/>
      <c r="C8" s="481"/>
      <c r="D8" s="483"/>
      <c r="E8" s="484"/>
      <c r="F8" s="480"/>
    </row>
    <row r="9" spans="1:6" ht="15.75">
      <c r="A9" s="312" t="s">
        <v>76</v>
      </c>
      <c r="B9" s="312">
        <v>1</v>
      </c>
      <c r="C9" s="313">
        <v>2</v>
      </c>
      <c r="D9" s="312">
        <v>3</v>
      </c>
      <c r="E9" s="314">
        <v>4</v>
      </c>
      <c r="F9" s="312">
        <v>5</v>
      </c>
    </row>
    <row r="10" spans="1:6" ht="15.75">
      <c r="A10" s="315" t="s">
        <v>177</v>
      </c>
      <c r="B10" s="316">
        <v>7879614</v>
      </c>
      <c r="C10" s="317">
        <v>7846395</v>
      </c>
      <c r="D10" s="316">
        <v>7853426</v>
      </c>
      <c r="E10" s="318">
        <v>100.08960803018456</v>
      </c>
      <c r="F10" s="316">
        <v>7031</v>
      </c>
    </row>
    <row r="11" spans="1:6" ht="15.75">
      <c r="A11" s="319" t="s">
        <v>11</v>
      </c>
      <c r="B11" s="320"/>
      <c r="C11" s="321"/>
      <c r="D11" s="320"/>
      <c r="E11" s="322"/>
      <c r="F11" s="323"/>
    </row>
    <row r="12" spans="1:6" ht="15.75">
      <c r="A12" s="315" t="s">
        <v>178</v>
      </c>
      <c r="B12" s="323">
        <v>7418227</v>
      </c>
      <c r="C12" s="324">
        <v>7194199</v>
      </c>
      <c r="D12" s="323">
        <v>7150230</v>
      </c>
      <c r="E12" s="322">
        <v>99.38882702577452</v>
      </c>
      <c r="F12" s="323">
        <v>-43969</v>
      </c>
    </row>
    <row r="13" spans="1:6" ht="15.75">
      <c r="A13" s="319" t="s">
        <v>11</v>
      </c>
      <c r="B13" s="320"/>
      <c r="C13" s="321"/>
      <c r="D13" s="320"/>
      <c r="E13" s="322"/>
      <c r="F13" s="323"/>
    </row>
    <row r="14" spans="1:6" ht="15.75">
      <c r="A14" s="315" t="s">
        <v>179</v>
      </c>
      <c r="B14" s="323">
        <v>551252</v>
      </c>
      <c r="C14" s="324">
        <v>548264</v>
      </c>
      <c r="D14" s="323">
        <v>586449</v>
      </c>
      <c r="E14" s="322">
        <v>106.96471043147098</v>
      </c>
      <c r="F14" s="323">
        <v>38185</v>
      </c>
    </row>
    <row r="15" spans="1:6" ht="15.75">
      <c r="A15" s="319" t="s">
        <v>180</v>
      </c>
      <c r="B15" s="320">
        <v>529114</v>
      </c>
      <c r="C15" s="321">
        <v>529084</v>
      </c>
      <c r="D15" s="320">
        <v>565535</v>
      </c>
      <c r="E15" s="325">
        <v>106.88945422655003</v>
      </c>
      <c r="F15" s="320">
        <v>36451</v>
      </c>
    </row>
    <row r="16" spans="1:6" ht="15.75">
      <c r="A16" s="319" t="s">
        <v>11</v>
      </c>
      <c r="B16" s="320"/>
      <c r="C16" s="321"/>
      <c r="D16" s="320"/>
      <c r="E16" s="325"/>
      <c r="F16" s="320"/>
    </row>
    <row r="17" spans="1:6" ht="15.75">
      <c r="A17" s="319" t="s">
        <v>181</v>
      </c>
      <c r="B17" s="320">
        <v>241521</v>
      </c>
      <c r="C17" s="321">
        <v>240325</v>
      </c>
      <c r="D17" s="320">
        <v>258721</v>
      </c>
      <c r="E17" s="325">
        <v>107.65463434931863</v>
      </c>
      <c r="F17" s="320">
        <v>18396</v>
      </c>
    </row>
    <row r="18" spans="1:6" ht="15.75">
      <c r="A18" s="319" t="s">
        <v>182</v>
      </c>
      <c r="B18" s="320">
        <v>241526</v>
      </c>
      <c r="C18" s="321">
        <v>240325</v>
      </c>
      <c r="D18" s="320">
        <v>258723</v>
      </c>
      <c r="E18" s="325">
        <v>107.65546655570581</v>
      </c>
      <c r="F18" s="320">
        <v>18398</v>
      </c>
    </row>
    <row r="19" spans="1:6" ht="15.75">
      <c r="A19" s="319" t="s">
        <v>183</v>
      </c>
      <c r="B19" s="320">
        <v>45347</v>
      </c>
      <c r="C19" s="321">
        <v>46864</v>
      </c>
      <c r="D19" s="320">
        <v>47388</v>
      </c>
      <c r="E19" s="325">
        <v>101.11812905428475</v>
      </c>
      <c r="F19" s="320">
        <v>524</v>
      </c>
    </row>
    <row r="20" spans="1:6" ht="15.75">
      <c r="A20" s="319" t="s">
        <v>184</v>
      </c>
      <c r="B20" s="320">
        <v>720</v>
      </c>
      <c r="C20" s="321">
        <v>1570</v>
      </c>
      <c r="D20" s="320">
        <v>703</v>
      </c>
      <c r="E20" s="325">
        <v>44.77707006369427</v>
      </c>
      <c r="F20" s="320">
        <v>-867</v>
      </c>
    </row>
    <row r="21" spans="1:6" ht="15.75">
      <c r="A21" s="319" t="s">
        <v>185</v>
      </c>
      <c r="B21" s="320">
        <v>1678</v>
      </c>
      <c r="C21" s="321">
        <v>1743</v>
      </c>
      <c r="D21" s="320">
        <v>1336</v>
      </c>
      <c r="E21" s="325">
        <v>76.64945496270798</v>
      </c>
      <c r="F21" s="320">
        <v>-407</v>
      </c>
    </row>
    <row r="22" spans="1:6" ht="15.75">
      <c r="A22" s="319" t="s">
        <v>186</v>
      </c>
      <c r="B22" s="320">
        <v>19319</v>
      </c>
      <c r="C22" s="321">
        <v>16218</v>
      </c>
      <c r="D22" s="320">
        <v>17950</v>
      </c>
      <c r="E22" s="325">
        <v>110.6794919225552</v>
      </c>
      <c r="F22" s="320">
        <v>1732</v>
      </c>
    </row>
    <row r="23" spans="1:6" ht="15.75">
      <c r="A23" s="319" t="s">
        <v>187</v>
      </c>
      <c r="B23" s="320">
        <v>1141</v>
      </c>
      <c r="C23" s="321">
        <v>1219</v>
      </c>
      <c r="D23" s="320">
        <v>1628</v>
      </c>
      <c r="E23" s="325">
        <v>133.552091878589</v>
      </c>
      <c r="F23" s="320">
        <v>409</v>
      </c>
    </row>
    <row r="24" spans="1:6" ht="15.75">
      <c r="A24" s="319"/>
      <c r="B24" s="320"/>
      <c r="C24" s="321"/>
      <c r="D24" s="320"/>
      <c r="E24" s="325"/>
      <c r="F24" s="320"/>
    </row>
    <row r="25" spans="1:6" ht="15.75">
      <c r="A25" s="315" t="s">
        <v>188</v>
      </c>
      <c r="B25" s="323">
        <v>4211579</v>
      </c>
      <c r="C25" s="324">
        <v>3933687</v>
      </c>
      <c r="D25" s="323">
        <v>3758532</v>
      </c>
      <c r="E25" s="322">
        <v>95.54730714467115</v>
      </c>
      <c r="F25" s="323">
        <v>-175155</v>
      </c>
    </row>
    <row r="26" spans="1:6" ht="15.75">
      <c r="A26" s="319" t="s">
        <v>189</v>
      </c>
      <c r="B26" s="320">
        <v>2921721</v>
      </c>
      <c r="C26" s="321">
        <v>3027288</v>
      </c>
      <c r="D26" s="320">
        <v>3130034</v>
      </c>
      <c r="E26" s="325">
        <v>103.39399488915491</v>
      </c>
      <c r="F26" s="320">
        <v>102746</v>
      </c>
    </row>
    <row r="27" spans="1:6" ht="15.75">
      <c r="A27" s="319" t="s">
        <v>11</v>
      </c>
      <c r="B27" s="320"/>
      <c r="C27" s="321"/>
      <c r="D27" s="320"/>
      <c r="E27" s="325"/>
      <c r="F27" s="320"/>
    </row>
    <row r="28" spans="1:6" ht="15.75">
      <c r="A28" s="319" t="s">
        <v>181</v>
      </c>
      <c r="B28" s="320">
        <v>699825</v>
      </c>
      <c r="C28" s="321">
        <v>721539</v>
      </c>
      <c r="D28" s="320">
        <v>749186</v>
      </c>
      <c r="E28" s="325">
        <v>103.83167091453129</v>
      </c>
      <c r="F28" s="320">
        <v>27647</v>
      </c>
    </row>
    <row r="29" spans="1:6" ht="15.75">
      <c r="A29" s="319" t="s">
        <v>190</v>
      </c>
      <c r="B29" s="320">
        <v>2053476</v>
      </c>
      <c r="C29" s="321">
        <v>2126415</v>
      </c>
      <c r="D29" s="320">
        <v>2205028</v>
      </c>
      <c r="E29" s="325">
        <v>103.69697354467495</v>
      </c>
      <c r="F29" s="320">
        <v>78613</v>
      </c>
    </row>
    <row r="30" spans="1:6" ht="15.75">
      <c r="A30" s="319" t="s">
        <v>191</v>
      </c>
      <c r="B30" s="320">
        <v>163064</v>
      </c>
      <c r="C30" s="321">
        <v>168807</v>
      </c>
      <c r="D30" s="320">
        <v>170753</v>
      </c>
      <c r="E30" s="325">
        <v>101.15279579638286</v>
      </c>
      <c r="F30" s="320">
        <v>1946</v>
      </c>
    </row>
    <row r="31" spans="1:6" ht="15.75">
      <c r="A31" s="319" t="s">
        <v>192</v>
      </c>
      <c r="B31" s="320">
        <v>5356</v>
      </c>
      <c r="C31" s="321">
        <v>10527</v>
      </c>
      <c r="D31" s="320">
        <v>5067</v>
      </c>
      <c r="E31" s="325">
        <v>48.1333713308635</v>
      </c>
      <c r="F31" s="320">
        <v>-5460</v>
      </c>
    </row>
    <row r="32" spans="1:6" ht="15.75">
      <c r="A32" s="319" t="s">
        <v>193</v>
      </c>
      <c r="B32" s="320">
        <v>135934</v>
      </c>
      <c r="C32" s="321">
        <v>132285</v>
      </c>
      <c r="D32" s="320">
        <v>140379</v>
      </c>
      <c r="E32" s="325">
        <v>106.11860755187664</v>
      </c>
      <c r="F32" s="320">
        <v>8094</v>
      </c>
    </row>
    <row r="33" spans="1:6" ht="15.75">
      <c r="A33" s="319" t="s">
        <v>194</v>
      </c>
      <c r="B33" s="320">
        <v>2662</v>
      </c>
      <c r="C33" s="321">
        <v>2500</v>
      </c>
      <c r="D33" s="320">
        <v>2731</v>
      </c>
      <c r="E33" s="325">
        <v>109.24000000000001</v>
      </c>
      <c r="F33" s="320">
        <v>231</v>
      </c>
    </row>
    <row r="34" spans="1:6" ht="15.75">
      <c r="A34" s="319" t="s">
        <v>195</v>
      </c>
      <c r="B34" s="320">
        <v>10378</v>
      </c>
      <c r="C34" s="321">
        <v>10348</v>
      </c>
      <c r="D34" s="320">
        <v>8256</v>
      </c>
      <c r="E34" s="325">
        <v>79.7835330498647</v>
      </c>
      <c r="F34" s="320">
        <v>-2092</v>
      </c>
    </row>
    <row r="35" spans="1:6" ht="15.75">
      <c r="A35" s="319" t="s">
        <v>196</v>
      </c>
      <c r="B35" s="320">
        <v>118782</v>
      </c>
      <c r="C35" s="321">
        <v>124542</v>
      </c>
      <c r="D35" s="320">
        <v>110481</v>
      </c>
      <c r="E35" s="325">
        <v>88.70983282747989</v>
      </c>
      <c r="F35" s="320">
        <v>-14061</v>
      </c>
    </row>
    <row r="36" spans="1:6" ht="15.75">
      <c r="A36" s="319" t="s">
        <v>197</v>
      </c>
      <c r="B36" s="320">
        <v>455202</v>
      </c>
      <c r="C36" s="321">
        <v>636724</v>
      </c>
      <c r="D36" s="320">
        <v>366650</v>
      </c>
      <c r="E36" s="325">
        <v>57.583819676971494</v>
      </c>
      <c r="F36" s="320">
        <v>-270074</v>
      </c>
    </row>
    <row r="37" spans="1:6" ht="15.75">
      <c r="A37" s="319" t="s">
        <v>293</v>
      </c>
      <c r="B37" s="320">
        <v>452983</v>
      </c>
      <c r="C37" s="321">
        <v>634988</v>
      </c>
      <c r="D37" s="320">
        <v>365324</v>
      </c>
      <c r="E37" s="325">
        <v>57.5324258096216</v>
      </c>
      <c r="F37" s="320">
        <v>-269664</v>
      </c>
    </row>
    <row r="38" spans="1:6" ht="15.75">
      <c r="A38" s="319" t="s">
        <v>300</v>
      </c>
      <c r="B38" s="320">
        <v>566900</v>
      </c>
      <c r="C38" s="321">
        <v>0</v>
      </c>
      <c r="D38" s="320">
        <v>1</v>
      </c>
      <c r="E38" s="325">
        <v>0</v>
      </c>
      <c r="F38" s="320">
        <v>1</v>
      </c>
    </row>
    <row r="39" spans="1:6" ht="15.75">
      <c r="A39" s="319"/>
      <c r="B39" s="320"/>
      <c r="C39" s="321"/>
      <c r="D39" s="320"/>
      <c r="E39" s="325"/>
      <c r="F39" s="320"/>
    </row>
    <row r="40" spans="1:6" ht="15.75">
      <c r="A40" s="315" t="s">
        <v>198</v>
      </c>
      <c r="B40" s="323">
        <v>1163444</v>
      </c>
      <c r="C40" s="324">
        <v>1191866</v>
      </c>
      <c r="D40" s="323">
        <v>1232466</v>
      </c>
      <c r="E40" s="322">
        <v>103.40642320529321</v>
      </c>
      <c r="F40" s="323">
        <v>40600</v>
      </c>
    </row>
    <row r="41" spans="1:6" ht="15.75">
      <c r="A41" s="319" t="s">
        <v>189</v>
      </c>
      <c r="B41" s="320">
        <v>1068967</v>
      </c>
      <c r="C41" s="321">
        <v>1092445</v>
      </c>
      <c r="D41" s="320">
        <v>1139869</v>
      </c>
      <c r="E41" s="325">
        <v>104.34108810969889</v>
      </c>
      <c r="F41" s="320">
        <v>47424</v>
      </c>
    </row>
    <row r="42" spans="1:6" ht="15.75">
      <c r="A42" s="319" t="s">
        <v>11</v>
      </c>
      <c r="B42" s="320"/>
      <c r="C42" s="321"/>
      <c r="D42" s="320"/>
      <c r="E42" s="325"/>
      <c r="F42" s="320"/>
    </row>
    <row r="43" spans="1:6" ht="15.75">
      <c r="A43" s="319" t="s">
        <v>181</v>
      </c>
      <c r="B43" s="320">
        <v>504993</v>
      </c>
      <c r="C43" s="321">
        <v>514304</v>
      </c>
      <c r="D43" s="320">
        <v>539468</v>
      </c>
      <c r="E43" s="325">
        <v>104.89282603285217</v>
      </c>
      <c r="F43" s="320">
        <v>25164</v>
      </c>
    </row>
    <row r="44" spans="1:6" ht="15.75">
      <c r="A44" s="319" t="s">
        <v>182</v>
      </c>
      <c r="B44" s="320">
        <v>505002</v>
      </c>
      <c r="C44" s="321">
        <v>514304</v>
      </c>
      <c r="D44" s="320">
        <v>539470</v>
      </c>
      <c r="E44" s="325">
        <v>104.89321490791438</v>
      </c>
      <c r="F44" s="320">
        <v>25166</v>
      </c>
    </row>
    <row r="45" spans="1:6" ht="15.75">
      <c r="A45" s="319" t="s">
        <v>191</v>
      </c>
      <c r="B45" s="320">
        <v>56966</v>
      </c>
      <c r="C45" s="321">
        <v>60051</v>
      </c>
      <c r="D45" s="320">
        <v>59067</v>
      </c>
      <c r="E45" s="325">
        <v>98.3613928161063</v>
      </c>
      <c r="F45" s="320">
        <v>-984</v>
      </c>
    </row>
    <row r="46" spans="1:6" ht="15.75">
      <c r="A46" s="319" t="s">
        <v>192</v>
      </c>
      <c r="B46" s="320">
        <v>2006</v>
      </c>
      <c r="C46" s="321">
        <v>3786</v>
      </c>
      <c r="D46" s="320">
        <v>1864</v>
      </c>
      <c r="E46" s="325">
        <v>49.23402007395668</v>
      </c>
      <c r="F46" s="320">
        <v>-1922</v>
      </c>
    </row>
    <row r="47" spans="1:6" ht="15.75">
      <c r="A47" s="319" t="s">
        <v>199</v>
      </c>
      <c r="B47" s="320">
        <v>52293</v>
      </c>
      <c r="C47" s="321">
        <v>53802</v>
      </c>
      <c r="D47" s="320">
        <v>53388</v>
      </c>
      <c r="E47" s="325">
        <v>99.2305118768819</v>
      </c>
      <c r="F47" s="320">
        <v>-414</v>
      </c>
    </row>
    <row r="48" spans="1:6" ht="15.75">
      <c r="A48" s="319" t="s">
        <v>200</v>
      </c>
      <c r="B48" s="320">
        <v>3459</v>
      </c>
      <c r="C48" s="321">
        <v>3448</v>
      </c>
      <c r="D48" s="320">
        <v>2752</v>
      </c>
      <c r="E48" s="325">
        <v>79.81438515081206</v>
      </c>
      <c r="F48" s="320">
        <v>-696</v>
      </c>
    </row>
    <row r="49" spans="1:6" ht="15.75">
      <c r="A49" s="319" t="s">
        <v>201</v>
      </c>
      <c r="B49" s="320">
        <v>35946</v>
      </c>
      <c r="C49" s="321">
        <v>38902</v>
      </c>
      <c r="D49" s="320">
        <v>33668</v>
      </c>
      <c r="E49" s="325">
        <v>86.54567888540436</v>
      </c>
      <c r="F49" s="320">
        <v>-5234</v>
      </c>
    </row>
    <row r="50" spans="1:6" ht="15.75">
      <c r="A50" s="319" t="s">
        <v>202</v>
      </c>
      <c r="B50" s="320">
        <v>2779</v>
      </c>
      <c r="C50" s="321">
        <v>3269</v>
      </c>
      <c r="D50" s="320">
        <v>2789</v>
      </c>
      <c r="E50" s="325">
        <v>85.31661058427655</v>
      </c>
      <c r="F50" s="320">
        <v>-480</v>
      </c>
    </row>
    <row r="51" spans="1:6" ht="15.75">
      <c r="A51" s="319"/>
      <c r="B51" s="320"/>
      <c r="C51" s="321"/>
      <c r="D51" s="320"/>
      <c r="E51" s="325"/>
      <c r="F51" s="320"/>
    </row>
    <row r="52" spans="1:6" ht="15.75">
      <c r="A52" s="315" t="s">
        <v>203</v>
      </c>
      <c r="B52" s="323">
        <v>151815</v>
      </c>
      <c r="C52" s="324">
        <v>158852</v>
      </c>
      <c r="D52" s="323">
        <v>161361</v>
      </c>
      <c r="E52" s="322">
        <v>101.57945760833984</v>
      </c>
      <c r="F52" s="323">
        <v>2509</v>
      </c>
    </row>
    <row r="53" spans="1:6" ht="15.75">
      <c r="A53" s="319" t="s">
        <v>189</v>
      </c>
      <c r="B53" s="320">
        <v>146746</v>
      </c>
      <c r="C53" s="321">
        <v>153071</v>
      </c>
      <c r="D53" s="320">
        <v>156755</v>
      </c>
      <c r="E53" s="325">
        <v>102.40672629041426</v>
      </c>
      <c r="F53" s="320">
        <v>3684</v>
      </c>
    </row>
    <row r="54" spans="1:6" ht="15.75">
      <c r="A54" s="319" t="s">
        <v>185</v>
      </c>
      <c r="B54" s="320">
        <v>191</v>
      </c>
      <c r="C54" s="321">
        <v>235</v>
      </c>
      <c r="D54" s="320">
        <v>160</v>
      </c>
      <c r="E54" s="325">
        <v>68.08510638297872</v>
      </c>
      <c r="F54" s="320">
        <v>-75</v>
      </c>
    </row>
    <row r="55" spans="1:6" ht="15.75">
      <c r="A55" s="319" t="s">
        <v>186</v>
      </c>
      <c r="B55" s="320">
        <v>4586</v>
      </c>
      <c r="C55" s="321">
        <v>5119</v>
      </c>
      <c r="D55" s="320">
        <v>4139</v>
      </c>
      <c r="E55" s="325">
        <v>80.85563586638015</v>
      </c>
      <c r="F55" s="320">
        <v>-980</v>
      </c>
    </row>
    <row r="56" spans="1:6" ht="15.75">
      <c r="A56" s="319" t="s">
        <v>187</v>
      </c>
      <c r="B56" s="320">
        <v>292</v>
      </c>
      <c r="C56" s="321">
        <v>427</v>
      </c>
      <c r="D56" s="320">
        <v>307</v>
      </c>
      <c r="E56" s="325">
        <v>71.89695550351288</v>
      </c>
      <c r="F56" s="320">
        <v>-120</v>
      </c>
    </row>
    <row r="57" spans="1:6" ht="15.75">
      <c r="A57" s="319"/>
      <c r="B57" s="320"/>
      <c r="C57" s="321"/>
      <c r="D57" s="320"/>
      <c r="E57" s="325"/>
      <c r="F57" s="320"/>
    </row>
    <row r="58" spans="1:6" ht="15.75">
      <c r="A58" s="315" t="s">
        <v>204</v>
      </c>
      <c r="B58" s="323">
        <v>40592</v>
      </c>
      <c r="C58" s="324">
        <v>49464</v>
      </c>
      <c r="D58" s="323">
        <v>43109</v>
      </c>
      <c r="E58" s="322">
        <v>87.15227235969594</v>
      </c>
      <c r="F58" s="323">
        <v>-6355</v>
      </c>
    </row>
    <row r="59" spans="1:6" ht="15.75">
      <c r="A59" s="319" t="s">
        <v>189</v>
      </c>
      <c r="B59" s="320">
        <v>35395</v>
      </c>
      <c r="C59" s="321">
        <v>38187</v>
      </c>
      <c r="D59" s="326">
        <v>37923</v>
      </c>
      <c r="E59" s="325">
        <v>99.30866525257287</v>
      </c>
      <c r="F59" s="320">
        <v>-264</v>
      </c>
    </row>
    <row r="60" spans="1:6" ht="15.75">
      <c r="A60" s="319" t="s">
        <v>185</v>
      </c>
      <c r="B60" s="320">
        <v>60</v>
      </c>
      <c r="C60" s="321">
        <v>76</v>
      </c>
      <c r="D60" s="326">
        <v>50</v>
      </c>
      <c r="E60" s="325">
        <v>65.78947368421053</v>
      </c>
      <c r="F60" s="320">
        <v>-26</v>
      </c>
    </row>
    <row r="61" spans="1:6" ht="15.75">
      <c r="A61" s="319" t="s">
        <v>186</v>
      </c>
      <c r="B61" s="320">
        <v>1163</v>
      </c>
      <c r="C61" s="321">
        <v>837</v>
      </c>
      <c r="D61" s="326">
        <v>1057</v>
      </c>
      <c r="E61" s="325">
        <v>126.28434886499403</v>
      </c>
      <c r="F61" s="320">
        <v>220</v>
      </c>
    </row>
    <row r="62" spans="1:6" ht="15.75">
      <c r="A62" s="319" t="s">
        <v>187</v>
      </c>
      <c r="B62" s="320">
        <v>62</v>
      </c>
      <c r="C62" s="321">
        <v>301</v>
      </c>
      <c r="D62" s="326">
        <v>78</v>
      </c>
      <c r="E62" s="325">
        <v>25.91362126245847</v>
      </c>
      <c r="F62" s="320">
        <v>-223</v>
      </c>
    </row>
    <row r="63" spans="1:6" ht="15.75">
      <c r="A63" s="319" t="s">
        <v>271</v>
      </c>
      <c r="B63" s="320">
        <v>3912</v>
      </c>
      <c r="C63" s="321">
        <v>10063</v>
      </c>
      <c r="D63" s="326">
        <v>4001</v>
      </c>
      <c r="E63" s="325">
        <v>39.75951505515254</v>
      </c>
      <c r="F63" s="320">
        <v>-6062</v>
      </c>
    </row>
    <row r="64" spans="1:6" ht="15.75">
      <c r="A64" s="319"/>
      <c r="B64" s="320"/>
      <c r="C64" s="321"/>
      <c r="D64" s="320"/>
      <c r="E64" s="325"/>
      <c r="F64" s="320"/>
    </row>
    <row r="65" spans="1:6" ht="15.75">
      <c r="A65" s="315" t="s">
        <v>205</v>
      </c>
      <c r="B65" s="323">
        <v>351600</v>
      </c>
      <c r="C65" s="324">
        <v>353747</v>
      </c>
      <c r="D65" s="323">
        <v>374363</v>
      </c>
      <c r="E65" s="322">
        <v>105.82789394680378</v>
      </c>
      <c r="F65" s="323">
        <v>20616</v>
      </c>
    </row>
    <row r="66" spans="1:6" ht="15.75">
      <c r="A66" s="319" t="s">
        <v>189</v>
      </c>
      <c r="B66" s="320">
        <v>332738</v>
      </c>
      <c r="C66" s="321">
        <v>333671</v>
      </c>
      <c r="D66" s="320">
        <v>355288</v>
      </c>
      <c r="E66" s="325">
        <v>106.47853724177408</v>
      </c>
      <c r="F66" s="320">
        <v>21617</v>
      </c>
    </row>
    <row r="67" spans="1:6" ht="15.75">
      <c r="A67" s="319" t="s">
        <v>11</v>
      </c>
      <c r="B67" s="320"/>
      <c r="C67" s="321"/>
      <c r="D67" s="320"/>
      <c r="E67" s="325"/>
      <c r="F67" s="320"/>
    </row>
    <row r="68" spans="1:6" ht="15.75">
      <c r="A68" s="319" t="s">
        <v>181</v>
      </c>
      <c r="B68" s="320">
        <v>165713</v>
      </c>
      <c r="C68" s="321">
        <v>165919</v>
      </c>
      <c r="D68" s="320">
        <v>177018</v>
      </c>
      <c r="E68" s="325">
        <v>106.68940868737155</v>
      </c>
      <c r="F68" s="320">
        <v>11099</v>
      </c>
    </row>
    <row r="69" spans="1:6" ht="15.75">
      <c r="A69" s="319" t="s">
        <v>182</v>
      </c>
      <c r="B69" s="320">
        <v>165717</v>
      </c>
      <c r="C69" s="321">
        <v>165919</v>
      </c>
      <c r="D69" s="320">
        <v>177018</v>
      </c>
      <c r="E69" s="325">
        <v>106.68940868737155</v>
      </c>
      <c r="F69" s="320">
        <v>11099</v>
      </c>
    </row>
    <row r="70" spans="1:6" ht="15.75">
      <c r="A70" s="319" t="s">
        <v>206</v>
      </c>
      <c r="B70" s="320">
        <v>1308</v>
      </c>
      <c r="C70" s="321">
        <v>1833</v>
      </c>
      <c r="D70" s="320">
        <v>1252</v>
      </c>
      <c r="E70" s="325">
        <v>68.30332787779597</v>
      </c>
      <c r="F70" s="320">
        <v>-581</v>
      </c>
    </row>
    <row r="71" spans="1:6" ht="15.75">
      <c r="A71" s="319" t="s">
        <v>185</v>
      </c>
      <c r="B71" s="320">
        <v>512</v>
      </c>
      <c r="C71" s="321">
        <v>724</v>
      </c>
      <c r="D71" s="320">
        <v>422</v>
      </c>
      <c r="E71" s="325">
        <v>58.28729281767956</v>
      </c>
      <c r="F71" s="320">
        <v>-302</v>
      </c>
    </row>
    <row r="72" spans="1:6" ht="15.75">
      <c r="A72" s="319" t="s">
        <v>186</v>
      </c>
      <c r="B72" s="320">
        <v>10026</v>
      </c>
      <c r="C72" s="321">
        <v>11539</v>
      </c>
      <c r="D72" s="320">
        <v>9365</v>
      </c>
      <c r="E72" s="325">
        <v>81.15954588785857</v>
      </c>
      <c r="F72" s="320">
        <v>-2174</v>
      </c>
    </row>
    <row r="73" spans="1:6" ht="15.75">
      <c r="A73" s="319" t="s">
        <v>187</v>
      </c>
      <c r="B73" s="320">
        <v>8324</v>
      </c>
      <c r="C73" s="321">
        <v>7813</v>
      </c>
      <c r="D73" s="320">
        <v>9288</v>
      </c>
      <c r="E73" s="325">
        <v>118.87879175732753</v>
      </c>
      <c r="F73" s="320">
        <v>1475</v>
      </c>
    </row>
    <row r="74" spans="1:6" ht="15.75">
      <c r="A74" s="319"/>
      <c r="B74" s="320"/>
      <c r="C74" s="321"/>
      <c r="D74" s="320"/>
      <c r="E74" s="325"/>
      <c r="F74" s="320"/>
    </row>
    <row r="75" spans="1:6" ht="15.75">
      <c r="A75" s="315" t="s">
        <v>207</v>
      </c>
      <c r="B75" s="323">
        <v>933197</v>
      </c>
      <c r="C75" s="324">
        <v>956131</v>
      </c>
      <c r="D75" s="323">
        <v>991416</v>
      </c>
      <c r="E75" s="322">
        <v>103.69039388954025</v>
      </c>
      <c r="F75" s="323">
        <v>35285</v>
      </c>
    </row>
    <row r="76" spans="1:6" ht="15.75">
      <c r="A76" s="319" t="s">
        <v>189</v>
      </c>
      <c r="B76" s="320">
        <v>881973</v>
      </c>
      <c r="C76" s="321">
        <v>910697</v>
      </c>
      <c r="D76" s="320">
        <v>942614</v>
      </c>
      <c r="E76" s="325">
        <v>103.5046782848741</v>
      </c>
      <c r="F76" s="320">
        <v>31917</v>
      </c>
    </row>
    <row r="77" spans="1:6" ht="15.75">
      <c r="A77" s="319" t="s">
        <v>11</v>
      </c>
      <c r="B77" s="320"/>
      <c r="C77" s="321"/>
      <c r="D77" s="320"/>
      <c r="E77" s="325"/>
      <c r="F77" s="320"/>
    </row>
    <row r="78" spans="1:6" ht="15.75">
      <c r="A78" s="319" t="s">
        <v>182</v>
      </c>
      <c r="B78" s="320">
        <v>831323</v>
      </c>
      <c r="C78" s="321">
        <v>857080</v>
      </c>
      <c r="D78" s="320">
        <v>889883</v>
      </c>
      <c r="E78" s="325">
        <v>103.82729733513791</v>
      </c>
      <c r="F78" s="320">
        <v>32803</v>
      </c>
    </row>
    <row r="79" spans="1:6" ht="15.75">
      <c r="A79" s="319" t="s">
        <v>191</v>
      </c>
      <c r="B79" s="320">
        <v>49059</v>
      </c>
      <c r="C79" s="321">
        <v>50614</v>
      </c>
      <c r="D79" s="320">
        <v>51252</v>
      </c>
      <c r="E79" s="325">
        <v>101.26052080452048</v>
      </c>
      <c r="F79" s="320">
        <v>638</v>
      </c>
    </row>
    <row r="80" spans="1:6" ht="15.75">
      <c r="A80" s="319" t="s">
        <v>208</v>
      </c>
      <c r="B80" s="320">
        <v>1591</v>
      </c>
      <c r="C80" s="321">
        <v>3003</v>
      </c>
      <c r="D80" s="320">
        <v>1479</v>
      </c>
      <c r="E80" s="325">
        <v>49.25074925074925</v>
      </c>
      <c r="F80" s="320">
        <v>-1524</v>
      </c>
    </row>
    <row r="81" spans="1:6" ht="15.75">
      <c r="A81" s="319" t="s">
        <v>199</v>
      </c>
      <c r="B81" s="320">
        <v>17413</v>
      </c>
      <c r="C81" s="321">
        <v>17929</v>
      </c>
      <c r="D81" s="320">
        <v>17737</v>
      </c>
      <c r="E81" s="325">
        <v>98.92910926432037</v>
      </c>
      <c r="F81" s="320">
        <v>-192</v>
      </c>
    </row>
    <row r="82" spans="1:6" ht="15.75">
      <c r="A82" s="319" t="s">
        <v>200</v>
      </c>
      <c r="B82" s="320">
        <v>2732</v>
      </c>
      <c r="C82" s="321">
        <v>2634</v>
      </c>
      <c r="D82" s="320">
        <v>2177</v>
      </c>
      <c r="E82" s="325">
        <v>82.64996203492787</v>
      </c>
      <c r="F82" s="320">
        <v>-457</v>
      </c>
    </row>
    <row r="83" spans="1:6" ht="15.75">
      <c r="A83" s="319" t="s">
        <v>201</v>
      </c>
      <c r="B83" s="320">
        <v>30979</v>
      </c>
      <c r="C83" s="321">
        <v>24823</v>
      </c>
      <c r="D83" s="320">
        <v>28801</v>
      </c>
      <c r="E83" s="325">
        <v>116.02546025863111</v>
      </c>
      <c r="F83" s="320">
        <v>3978</v>
      </c>
    </row>
    <row r="84" spans="1:6" ht="15.75">
      <c r="A84" s="319" t="s">
        <v>202</v>
      </c>
      <c r="B84" s="320">
        <v>100</v>
      </c>
      <c r="C84" s="321">
        <v>48</v>
      </c>
      <c r="D84" s="320">
        <v>87</v>
      </c>
      <c r="E84" s="325">
        <v>181.25</v>
      </c>
      <c r="F84" s="320">
        <v>39</v>
      </c>
    </row>
    <row r="85" spans="1:6" ht="15.75">
      <c r="A85" s="319"/>
      <c r="B85" s="320"/>
      <c r="C85" s="321"/>
      <c r="D85" s="327"/>
      <c r="E85" s="325"/>
      <c r="F85" s="320"/>
    </row>
    <row r="86" spans="1:6" ht="15.75">
      <c r="A86" s="319"/>
      <c r="B86" s="320"/>
      <c r="C86" s="321"/>
      <c r="D86" s="327"/>
      <c r="E86" s="325"/>
      <c r="F86" s="320"/>
    </row>
    <row r="87" spans="1:6" ht="15.75">
      <c r="A87" s="315" t="s">
        <v>209</v>
      </c>
      <c r="B87" s="323">
        <v>14748</v>
      </c>
      <c r="C87" s="328">
        <v>2188</v>
      </c>
      <c r="D87" s="323">
        <v>2534</v>
      </c>
      <c r="E87" s="322">
        <v>115.81352833638026</v>
      </c>
      <c r="F87" s="323">
        <v>346</v>
      </c>
    </row>
    <row r="88" spans="1:6" ht="15.75">
      <c r="A88" s="319" t="s">
        <v>210</v>
      </c>
      <c r="B88" s="320">
        <v>1049</v>
      </c>
      <c r="C88" s="321">
        <v>1057</v>
      </c>
      <c r="D88" s="320">
        <v>1100</v>
      </c>
      <c r="E88" s="325">
        <v>104.06811731315042</v>
      </c>
      <c r="F88" s="320">
        <v>43</v>
      </c>
    </row>
    <row r="89" spans="1:6" ht="15.75">
      <c r="A89" s="319" t="s">
        <v>211</v>
      </c>
      <c r="B89" s="320">
        <v>49</v>
      </c>
      <c r="C89" s="321">
        <v>73</v>
      </c>
      <c r="D89" s="320">
        <v>43</v>
      </c>
      <c r="E89" s="325">
        <v>58.9041095890411</v>
      </c>
      <c r="F89" s="320">
        <v>-30</v>
      </c>
    </row>
    <row r="90" spans="1:6" ht="15.75">
      <c r="A90" s="319" t="s">
        <v>212</v>
      </c>
      <c r="B90" s="320">
        <v>1194</v>
      </c>
      <c r="C90" s="321">
        <v>1058</v>
      </c>
      <c r="D90" s="327">
        <v>1391</v>
      </c>
      <c r="E90" s="325">
        <v>131.47448015122873</v>
      </c>
      <c r="F90" s="320">
        <v>333</v>
      </c>
    </row>
    <row r="91" spans="1:6" ht="15.75">
      <c r="A91" s="319" t="s">
        <v>324</v>
      </c>
      <c r="B91" s="320">
        <v>12456</v>
      </c>
      <c r="C91" s="321">
        <v>0</v>
      </c>
      <c r="D91" s="327">
        <v>0</v>
      </c>
      <c r="E91" s="325">
        <v>0</v>
      </c>
      <c r="F91" s="320">
        <v>0</v>
      </c>
    </row>
    <row r="92" spans="1:6" ht="15.75">
      <c r="A92" s="319"/>
      <c r="B92" s="320"/>
      <c r="C92" s="321"/>
      <c r="D92" s="320"/>
      <c r="E92" s="325"/>
      <c r="F92" s="320"/>
    </row>
    <row r="93" spans="1:6" ht="15.75">
      <c r="A93" s="315" t="s">
        <v>213</v>
      </c>
      <c r="B93" s="323">
        <v>7418227</v>
      </c>
      <c r="C93" s="328">
        <v>7194199</v>
      </c>
      <c r="D93" s="323">
        <v>7150230</v>
      </c>
      <c r="E93" s="322">
        <v>99.38882702577452</v>
      </c>
      <c r="F93" s="323">
        <v>-43969</v>
      </c>
    </row>
    <row r="94" spans="1:6" ht="15.75">
      <c r="A94" s="319" t="s">
        <v>189</v>
      </c>
      <c r="B94" s="320">
        <v>5916654</v>
      </c>
      <c r="C94" s="329">
        <v>6084443</v>
      </c>
      <c r="D94" s="320">
        <v>6328018</v>
      </c>
      <c r="E94" s="325">
        <v>104.00324236746074</v>
      </c>
      <c r="F94" s="320">
        <v>243575</v>
      </c>
    </row>
    <row r="95" spans="1:6" ht="15.75">
      <c r="A95" s="319" t="s">
        <v>11</v>
      </c>
      <c r="B95" s="320"/>
      <c r="C95" s="329"/>
      <c r="D95" s="320"/>
      <c r="E95" s="325"/>
      <c r="F95" s="320"/>
    </row>
    <row r="96" spans="1:6" ht="15.75">
      <c r="A96" s="319" t="s">
        <v>181</v>
      </c>
      <c r="B96" s="320">
        <v>1612052</v>
      </c>
      <c r="C96" s="329">
        <v>1642087</v>
      </c>
      <c r="D96" s="320">
        <v>1724393</v>
      </c>
      <c r="E96" s="325">
        <v>105.01228010452553</v>
      </c>
      <c r="F96" s="320">
        <v>82306</v>
      </c>
    </row>
    <row r="97" spans="1:6" ht="15.75">
      <c r="A97" s="319" t="s">
        <v>190</v>
      </c>
      <c r="B97" s="320">
        <v>3979185</v>
      </c>
      <c r="C97" s="329">
        <v>4095301</v>
      </c>
      <c r="D97" s="320">
        <v>4264800</v>
      </c>
      <c r="E97" s="325">
        <v>104.1388654948684</v>
      </c>
      <c r="F97" s="320">
        <v>169499</v>
      </c>
    </row>
    <row r="98" spans="1:6" ht="15.75">
      <c r="A98" s="319" t="s">
        <v>214</v>
      </c>
      <c r="B98" s="320">
        <v>314436</v>
      </c>
      <c r="C98" s="329">
        <v>326336</v>
      </c>
      <c r="D98" s="320">
        <v>328460</v>
      </c>
      <c r="E98" s="325">
        <v>100.65086291429692</v>
      </c>
      <c r="F98" s="320">
        <v>2124</v>
      </c>
    </row>
    <row r="99" spans="1:6" ht="15.75">
      <c r="A99" s="319" t="s">
        <v>215</v>
      </c>
      <c r="B99" s="320">
        <v>10981</v>
      </c>
      <c r="C99" s="329">
        <v>20719</v>
      </c>
      <c r="D99" s="320">
        <v>10365</v>
      </c>
      <c r="E99" s="325">
        <v>50.02654568270669</v>
      </c>
      <c r="F99" s="320">
        <v>-10354</v>
      </c>
    </row>
    <row r="100" spans="1:6" ht="15.75">
      <c r="A100" s="319" t="s">
        <v>193</v>
      </c>
      <c r="B100" s="320">
        <v>205640</v>
      </c>
      <c r="C100" s="329">
        <v>204016</v>
      </c>
      <c r="D100" s="320">
        <v>211504</v>
      </c>
      <c r="E100" s="325">
        <v>103.67030036859855</v>
      </c>
      <c r="F100" s="320">
        <v>7488</v>
      </c>
    </row>
    <row r="101" spans="1:6" ht="15.75">
      <c r="A101" s="319" t="s">
        <v>194</v>
      </c>
      <c r="B101" s="320">
        <v>2662</v>
      </c>
      <c r="C101" s="329">
        <v>2500</v>
      </c>
      <c r="D101" s="320">
        <v>2731</v>
      </c>
      <c r="E101" s="325">
        <v>109.24000000000001</v>
      </c>
      <c r="F101" s="320">
        <v>231</v>
      </c>
    </row>
    <row r="102" spans="1:6" ht="15.75">
      <c r="A102" s="319" t="s">
        <v>195</v>
      </c>
      <c r="B102" s="320">
        <v>19010</v>
      </c>
      <c r="C102" s="329">
        <v>19208</v>
      </c>
      <c r="D102" s="320">
        <v>15153</v>
      </c>
      <c r="E102" s="325">
        <v>78.8890045814244</v>
      </c>
      <c r="F102" s="320">
        <v>-4055</v>
      </c>
    </row>
    <row r="103" spans="1:6" ht="15.75">
      <c r="A103" s="319" t="s">
        <v>196</v>
      </c>
      <c r="B103" s="320">
        <v>220801</v>
      </c>
      <c r="C103" s="329">
        <v>221980</v>
      </c>
      <c r="D103" s="320">
        <v>205461</v>
      </c>
      <c r="E103" s="325">
        <v>92.55833858906207</v>
      </c>
      <c r="F103" s="320">
        <v>-16519</v>
      </c>
    </row>
    <row r="104" spans="1:6" ht="15.75">
      <c r="A104" s="319" t="s">
        <v>197</v>
      </c>
      <c r="B104" s="320">
        <v>469094</v>
      </c>
      <c r="C104" s="329">
        <v>650859</v>
      </c>
      <c r="D104" s="320">
        <v>382218</v>
      </c>
      <c r="E104" s="325">
        <v>58.72516167096099</v>
      </c>
      <c r="F104" s="320">
        <v>-268641</v>
      </c>
    </row>
    <row r="105" spans="1:6" ht="15.75">
      <c r="A105" s="319" t="s">
        <v>300</v>
      </c>
      <c r="B105" s="320">
        <v>566900</v>
      </c>
      <c r="C105" s="329">
        <v>0</v>
      </c>
      <c r="D105" s="320">
        <v>1</v>
      </c>
      <c r="E105" s="325">
        <v>0</v>
      </c>
      <c r="F105" s="320">
        <v>1</v>
      </c>
    </row>
    <row r="106" spans="1:6" ht="15.75">
      <c r="A106" s="319" t="s">
        <v>294</v>
      </c>
      <c r="B106" s="320">
        <v>3912</v>
      </c>
      <c r="C106" s="329">
        <v>10063</v>
      </c>
      <c r="D106" s="320">
        <v>4001</v>
      </c>
      <c r="E106" s="325">
        <v>39.75951505515254</v>
      </c>
      <c r="F106" s="320">
        <v>-6062</v>
      </c>
    </row>
    <row r="107" spans="1:6" ht="15.75">
      <c r="A107" s="319" t="s">
        <v>295</v>
      </c>
      <c r="B107" s="320">
        <v>1049</v>
      </c>
      <c r="C107" s="329">
        <v>1057</v>
      </c>
      <c r="D107" s="320">
        <v>1100</v>
      </c>
      <c r="E107" s="325">
        <v>104.06811731315042</v>
      </c>
      <c r="F107" s="320">
        <v>43</v>
      </c>
    </row>
    <row r="108" spans="1:6" ht="15.75">
      <c r="A108" s="319" t="s">
        <v>296</v>
      </c>
      <c r="B108" s="320">
        <v>49</v>
      </c>
      <c r="C108" s="329">
        <v>73</v>
      </c>
      <c r="D108" s="320">
        <v>43</v>
      </c>
      <c r="E108" s="325">
        <v>58.9041095890411</v>
      </c>
      <c r="F108" s="320">
        <v>-30</v>
      </c>
    </row>
    <row r="109" spans="1:6" ht="15.75">
      <c r="A109" s="319" t="s">
        <v>325</v>
      </c>
      <c r="B109" s="320">
        <v>12456</v>
      </c>
      <c r="C109" s="329">
        <v>0</v>
      </c>
      <c r="D109" s="320">
        <v>0</v>
      </c>
      <c r="E109" s="325">
        <v>0</v>
      </c>
      <c r="F109" s="320">
        <v>0</v>
      </c>
    </row>
    <row r="110" spans="1:6" ht="15.75">
      <c r="A110" s="330"/>
      <c r="B110" s="331"/>
      <c r="C110" s="332"/>
      <c r="D110" s="331"/>
      <c r="E110" s="333"/>
      <c r="F110" s="331"/>
    </row>
    <row r="111" spans="1:4" ht="15.75">
      <c r="A111" s="334"/>
      <c r="B111" s="335"/>
      <c r="C111" s="336"/>
      <c r="D111" s="335"/>
    </row>
    <row r="112" spans="1:4" ht="15.75">
      <c r="A112" s="334" t="s">
        <v>342</v>
      </c>
      <c r="B112" s="337"/>
      <c r="C112" s="335"/>
      <c r="D112" s="335"/>
    </row>
    <row r="113" spans="1:5" ht="15.75">
      <c r="A113" s="338"/>
      <c r="C113" s="216"/>
      <c r="D113" s="335"/>
      <c r="E113" s="335"/>
    </row>
  </sheetData>
  <sheetProtection/>
  <mergeCells count="8">
    <mergeCell ref="A3:F3"/>
    <mergeCell ref="A4:F4"/>
    <mergeCell ref="A7:A8"/>
    <mergeCell ref="B7:B8"/>
    <mergeCell ref="C7:C8"/>
    <mergeCell ref="D7:D8"/>
    <mergeCell ref="E7:E8"/>
    <mergeCell ref="F7:F8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8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zoomScalePageLayoutView="0" workbookViewId="0" topLeftCell="A1">
      <selection activeCell="B22" sqref="B22"/>
    </sheetView>
  </sheetViews>
  <sheetFormatPr defaultColWidth="8.00390625" defaultRowHeight="12.75"/>
  <cols>
    <col min="1" max="1" width="59.8515625" style="220" customWidth="1"/>
    <col min="2" max="2" width="14.00390625" style="220" bestFit="1" customWidth="1"/>
    <col min="3" max="4" width="13.28125" style="216" bestFit="1" customWidth="1"/>
    <col min="5" max="5" width="14.00390625" style="220" bestFit="1" customWidth="1"/>
    <col min="6" max="8" width="13.28125" style="220" bestFit="1" customWidth="1"/>
    <col min="9" max="9" width="19.00390625" style="220" bestFit="1" customWidth="1"/>
    <col min="10" max="16384" width="8.00390625" style="220" customWidth="1"/>
  </cols>
  <sheetData>
    <row r="1" spans="1:6" ht="15.75">
      <c r="A1" s="339"/>
      <c r="B1" s="340"/>
      <c r="C1" s="341"/>
      <c r="D1" s="341"/>
      <c r="E1" s="341"/>
      <c r="F1" s="342" t="s">
        <v>327</v>
      </c>
    </row>
    <row r="2" spans="1:6" ht="15.75">
      <c r="A2" s="341"/>
      <c r="B2" s="340"/>
      <c r="C2" s="341"/>
      <c r="D2" s="341"/>
      <c r="E2" s="341"/>
      <c r="F2" s="341"/>
    </row>
    <row r="3" spans="1:6" ht="15.75">
      <c r="A3" s="485" t="s">
        <v>343</v>
      </c>
      <c r="B3" s="485"/>
      <c r="C3" s="485"/>
      <c r="D3" s="485"/>
      <c r="E3" s="485"/>
      <c r="F3" s="341"/>
    </row>
    <row r="4" spans="1:6" ht="15.75">
      <c r="A4" s="476" t="s">
        <v>264</v>
      </c>
      <c r="B4" s="476"/>
      <c r="C4" s="476"/>
      <c r="D4" s="476"/>
      <c r="E4" s="476"/>
      <c r="F4" s="341"/>
    </row>
    <row r="5" spans="4:6" ht="15.75">
      <c r="D5" s="220"/>
      <c r="F5" s="221" t="s">
        <v>308</v>
      </c>
    </row>
    <row r="6" spans="1:6" ht="15" customHeight="1">
      <c r="A6" s="477" t="s">
        <v>89</v>
      </c>
      <c r="B6" s="479" t="s">
        <v>321</v>
      </c>
      <c r="C6" s="479" t="s">
        <v>340</v>
      </c>
      <c r="D6" s="482" t="s">
        <v>341</v>
      </c>
      <c r="E6" s="484" t="s">
        <v>298</v>
      </c>
      <c r="F6" s="479" t="s">
        <v>322</v>
      </c>
    </row>
    <row r="7" spans="1:6" ht="15" customHeight="1">
      <c r="A7" s="478"/>
      <c r="B7" s="480"/>
      <c r="C7" s="481"/>
      <c r="D7" s="483"/>
      <c r="E7" s="484"/>
      <c r="F7" s="480"/>
    </row>
    <row r="8" spans="1:6" ht="15.75">
      <c r="A8" s="312" t="s">
        <v>76</v>
      </c>
      <c r="B8" s="312">
        <v>1</v>
      </c>
      <c r="C8" s="313">
        <v>2</v>
      </c>
      <c r="D8" s="312">
        <v>3</v>
      </c>
      <c r="E8" s="314">
        <v>4</v>
      </c>
      <c r="F8" s="312">
        <v>5</v>
      </c>
    </row>
    <row r="9" spans="1:6" ht="15.75">
      <c r="A9" s="315" t="s">
        <v>216</v>
      </c>
      <c r="B9" s="323">
        <v>7418227</v>
      </c>
      <c r="C9" s="328">
        <v>7194199</v>
      </c>
      <c r="D9" s="323">
        <v>7150230</v>
      </c>
      <c r="E9" s="322">
        <v>99.38882702577452</v>
      </c>
      <c r="F9" s="323">
        <v>-43969</v>
      </c>
    </row>
    <row r="10" spans="1:6" ht="15.75">
      <c r="A10" s="319" t="s">
        <v>11</v>
      </c>
      <c r="B10" s="320"/>
      <c r="C10" s="329"/>
      <c r="D10" s="320"/>
      <c r="E10" s="325"/>
      <c r="F10" s="320"/>
    </row>
    <row r="11" spans="1:6" ht="15.75">
      <c r="A11" s="319" t="s">
        <v>217</v>
      </c>
      <c r="B11" s="320">
        <v>538090</v>
      </c>
      <c r="C11" s="329">
        <v>535177</v>
      </c>
      <c r="D11" s="320">
        <v>572445</v>
      </c>
      <c r="E11" s="325">
        <v>106.96367743755803</v>
      </c>
      <c r="F11" s="320">
        <v>37268</v>
      </c>
    </row>
    <row r="12" spans="1:6" ht="15.75">
      <c r="A12" s="319" t="s">
        <v>218</v>
      </c>
      <c r="B12" s="320">
        <v>4135344</v>
      </c>
      <c r="C12" s="329">
        <v>3854868</v>
      </c>
      <c r="D12" s="320">
        <v>3677391</v>
      </c>
      <c r="E12" s="325">
        <v>95.39602912473268</v>
      </c>
      <c r="F12" s="320">
        <v>-177477</v>
      </c>
    </row>
    <row r="13" spans="1:6" ht="15.75">
      <c r="A13" s="319" t="s">
        <v>219</v>
      </c>
      <c r="B13" s="320">
        <v>1135671</v>
      </c>
      <c r="C13" s="329">
        <v>1163422</v>
      </c>
      <c r="D13" s="320">
        <v>1203020</v>
      </c>
      <c r="E13" s="325">
        <v>103.40358012827676</v>
      </c>
      <c r="F13" s="320">
        <v>39598</v>
      </c>
    </row>
    <row r="14" spans="1:6" ht="15.75">
      <c r="A14" s="319" t="s">
        <v>220</v>
      </c>
      <c r="B14" s="320">
        <v>5271015</v>
      </c>
      <c r="C14" s="329">
        <v>5018290</v>
      </c>
      <c r="D14" s="320">
        <v>4880411</v>
      </c>
      <c r="E14" s="325">
        <v>97.25247046304618</v>
      </c>
      <c r="F14" s="320">
        <v>-137879</v>
      </c>
    </row>
    <row r="15" spans="1:6" ht="15.75">
      <c r="A15" s="319" t="s">
        <v>221</v>
      </c>
      <c r="B15" s="320">
        <v>148183</v>
      </c>
      <c r="C15" s="329">
        <v>155055</v>
      </c>
      <c r="D15" s="320">
        <v>157500</v>
      </c>
      <c r="E15" s="325">
        <v>101.57685982393345</v>
      </c>
      <c r="F15" s="320">
        <v>2445</v>
      </c>
    </row>
    <row r="16" spans="1:6" ht="15.75">
      <c r="A16" s="319" t="s">
        <v>222</v>
      </c>
      <c r="B16" s="320">
        <v>39715</v>
      </c>
      <c r="C16" s="329">
        <v>48527</v>
      </c>
      <c r="D16" s="320">
        <v>42173</v>
      </c>
      <c r="E16" s="325">
        <v>86.90625837162817</v>
      </c>
      <c r="F16" s="320">
        <v>-6354</v>
      </c>
    </row>
    <row r="17" spans="1:6" ht="15.75">
      <c r="A17" s="319" t="s">
        <v>223</v>
      </c>
      <c r="B17" s="320">
        <v>343374</v>
      </c>
      <c r="C17" s="329">
        <v>345462</v>
      </c>
      <c r="D17" s="320">
        <v>365611</v>
      </c>
      <c r="E17" s="325">
        <v>105.8324794043918</v>
      </c>
      <c r="F17" s="320">
        <v>20149</v>
      </c>
    </row>
    <row r="18" spans="1:6" ht="15.75">
      <c r="A18" s="319" t="s">
        <v>224</v>
      </c>
      <c r="B18" s="320">
        <v>910868</v>
      </c>
      <c r="C18" s="329">
        <v>933248</v>
      </c>
      <c r="D18" s="320">
        <v>967676</v>
      </c>
      <c r="E18" s="325">
        <v>103.68905157042929</v>
      </c>
      <c r="F18" s="320">
        <v>34428</v>
      </c>
    </row>
    <row r="19" spans="1:6" ht="15.75">
      <c r="A19" s="319" t="s">
        <v>225</v>
      </c>
      <c r="B19" s="320">
        <v>166982</v>
      </c>
      <c r="C19" s="329">
        <v>158440</v>
      </c>
      <c r="D19" s="320">
        <v>164414</v>
      </c>
      <c r="E19" s="325">
        <v>103.77051249684423</v>
      </c>
      <c r="F19" s="320">
        <v>5974</v>
      </c>
    </row>
    <row r="20" spans="1:6" ht="15.75">
      <c r="A20" s="319" t="s">
        <v>91</v>
      </c>
      <c r="B20" s="320"/>
      <c r="C20" s="329"/>
      <c r="D20" s="320"/>
      <c r="E20" s="325"/>
      <c r="F20" s="320"/>
    </row>
    <row r="21" spans="1:6" ht="15.75">
      <c r="A21" s="319" t="s">
        <v>92</v>
      </c>
      <c r="B21" s="320">
        <v>152234</v>
      </c>
      <c r="C21" s="329">
        <v>156252</v>
      </c>
      <c r="D21" s="320">
        <v>161880</v>
      </c>
      <c r="E21" s="325">
        <v>103.60187389601414</v>
      </c>
      <c r="F21" s="320">
        <v>5628</v>
      </c>
    </row>
    <row r="22" spans="1:6" ht="15.75">
      <c r="A22" s="319" t="s">
        <v>226</v>
      </c>
      <c r="B22" s="320">
        <v>1039</v>
      </c>
      <c r="C22" s="329">
        <v>1032</v>
      </c>
      <c r="D22" s="320">
        <v>1091</v>
      </c>
      <c r="E22" s="325">
        <v>105.7170542635659</v>
      </c>
      <c r="F22" s="320">
        <v>59</v>
      </c>
    </row>
    <row r="23" spans="1:6" ht="15.75">
      <c r="A23" s="319" t="s">
        <v>227</v>
      </c>
      <c r="B23" s="320">
        <v>49</v>
      </c>
      <c r="C23" s="329">
        <v>73</v>
      </c>
      <c r="D23" s="320">
        <v>43</v>
      </c>
      <c r="E23" s="325">
        <v>58.9041095890411</v>
      </c>
      <c r="F23" s="320">
        <v>-30</v>
      </c>
    </row>
    <row r="24" spans="1:6" ht="15.75">
      <c r="A24" s="319" t="s">
        <v>228</v>
      </c>
      <c r="B24" s="320">
        <v>10</v>
      </c>
      <c r="C24" s="329">
        <v>25</v>
      </c>
      <c r="D24" s="320">
        <v>9</v>
      </c>
      <c r="E24" s="325">
        <v>36</v>
      </c>
      <c r="F24" s="320">
        <v>-16</v>
      </c>
    </row>
    <row r="25" spans="1:6" ht="15.75">
      <c r="A25" s="319" t="s">
        <v>229</v>
      </c>
      <c r="B25" s="320">
        <v>1194</v>
      </c>
      <c r="C25" s="329">
        <v>1058</v>
      </c>
      <c r="D25" s="327">
        <v>1391</v>
      </c>
      <c r="E25" s="325">
        <v>131.47448015122873</v>
      </c>
      <c r="F25" s="320">
        <v>333</v>
      </c>
    </row>
    <row r="26" spans="1:6" ht="15.75">
      <c r="A26" s="319" t="s">
        <v>328</v>
      </c>
      <c r="B26" s="320">
        <v>12456</v>
      </c>
      <c r="C26" s="329">
        <v>0</v>
      </c>
      <c r="D26" s="320">
        <v>0</v>
      </c>
      <c r="E26" s="325">
        <v>0</v>
      </c>
      <c r="F26" s="320">
        <v>0</v>
      </c>
    </row>
    <row r="27" spans="1:6" ht="15.75">
      <c r="A27" s="330"/>
      <c r="B27" s="331"/>
      <c r="C27" s="332"/>
      <c r="D27" s="331"/>
      <c r="E27" s="333"/>
      <c r="F27" s="331"/>
    </row>
    <row r="28" spans="1:6" ht="15.75">
      <c r="A28" s="315" t="s">
        <v>299</v>
      </c>
      <c r="B28" s="323">
        <v>461387</v>
      </c>
      <c r="C28" s="324">
        <v>652196</v>
      </c>
      <c r="D28" s="323">
        <v>703196</v>
      </c>
      <c r="E28" s="322">
        <v>107.81973517163553</v>
      </c>
      <c r="F28" s="323">
        <v>51000</v>
      </c>
    </row>
    <row r="29" spans="1:6" ht="15.75">
      <c r="A29" s="319" t="s">
        <v>11</v>
      </c>
      <c r="B29" s="320"/>
      <c r="C29" s="321"/>
      <c r="D29" s="320"/>
      <c r="E29" s="325"/>
      <c r="F29" s="320"/>
    </row>
    <row r="30" spans="1:6" ht="15.75">
      <c r="A30" s="319" t="s">
        <v>217</v>
      </c>
      <c r="B30" s="320">
        <v>49846</v>
      </c>
      <c r="C30" s="321">
        <v>35000</v>
      </c>
      <c r="D30" s="320">
        <v>52250</v>
      </c>
      <c r="E30" s="325">
        <v>149.28571428571428</v>
      </c>
      <c r="F30" s="320">
        <v>17250</v>
      </c>
    </row>
    <row r="31" spans="1:6" ht="15.75">
      <c r="A31" s="319" t="s">
        <v>218</v>
      </c>
      <c r="B31" s="320">
        <v>217886</v>
      </c>
      <c r="C31" s="321">
        <v>321975</v>
      </c>
      <c r="D31" s="320">
        <v>369689</v>
      </c>
      <c r="E31" s="325">
        <v>114.81916297849213</v>
      </c>
      <c r="F31" s="320">
        <v>47714</v>
      </c>
    </row>
    <row r="32" spans="1:6" ht="15.75">
      <c r="A32" s="319" t="s">
        <v>219</v>
      </c>
      <c r="B32" s="320">
        <v>105423</v>
      </c>
      <c r="C32" s="321">
        <v>206541</v>
      </c>
      <c r="D32" s="320">
        <v>167754</v>
      </c>
      <c r="E32" s="325">
        <v>81.22067773468706</v>
      </c>
      <c r="F32" s="320">
        <v>-38787</v>
      </c>
    </row>
    <row r="33" spans="1:6" ht="15.75">
      <c r="A33" s="319" t="s">
        <v>220</v>
      </c>
      <c r="B33" s="320">
        <v>323309</v>
      </c>
      <c r="C33" s="321">
        <v>528516</v>
      </c>
      <c r="D33" s="320">
        <v>537443</v>
      </c>
      <c r="E33" s="325">
        <v>101.68906901588599</v>
      </c>
      <c r="F33" s="320">
        <v>8927</v>
      </c>
    </row>
    <row r="34" spans="1:6" ht="15.75">
      <c r="A34" s="319" t="s">
        <v>221</v>
      </c>
      <c r="B34" s="320">
        <v>18198</v>
      </c>
      <c r="C34" s="321">
        <v>5000</v>
      </c>
      <c r="D34" s="320">
        <v>19657</v>
      </c>
      <c r="E34" s="325">
        <v>393.14</v>
      </c>
      <c r="F34" s="320">
        <v>14657</v>
      </c>
    </row>
    <row r="35" spans="1:6" ht="15.75">
      <c r="A35" s="319" t="s">
        <v>222</v>
      </c>
      <c r="B35" s="320">
        <v>5522</v>
      </c>
      <c r="C35" s="321">
        <v>5000</v>
      </c>
      <c r="D35" s="320">
        <v>6517</v>
      </c>
      <c r="E35" s="325">
        <v>130.33999999999997</v>
      </c>
      <c r="F35" s="320">
        <v>1517</v>
      </c>
    </row>
    <row r="36" spans="1:6" ht="15.75">
      <c r="A36" s="319" t="s">
        <v>223</v>
      </c>
      <c r="B36" s="320">
        <v>35971</v>
      </c>
      <c r="C36" s="321">
        <v>20000</v>
      </c>
      <c r="D36" s="320">
        <v>36720</v>
      </c>
      <c r="E36" s="325">
        <v>183.6</v>
      </c>
      <c r="F36" s="320">
        <v>16720</v>
      </c>
    </row>
    <row r="37" spans="1:6" ht="15.75">
      <c r="A37" s="319" t="s">
        <v>310</v>
      </c>
      <c r="B37" s="320">
        <v>28541</v>
      </c>
      <c r="C37" s="321">
        <v>58680</v>
      </c>
      <c r="D37" s="320">
        <v>50609</v>
      </c>
      <c r="E37" s="325">
        <v>0</v>
      </c>
      <c r="F37" s="320">
        <v>-8071</v>
      </c>
    </row>
    <row r="38" spans="1:6" ht="15.75">
      <c r="A38" s="343" t="s">
        <v>309</v>
      </c>
      <c r="B38" s="344">
        <v>21460</v>
      </c>
      <c r="C38" s="345">
        <v>58680</v>
      </c>
      <c r="D38" s="344">
        <v>38200</v>
      </c>
      <c r="E38" s="325">
        <v>0</v>
      </c>
      <c r="F38" s="320">
        <v>-20480</v>
      </c>
    </row>
    <row r="39" spans="1:6" ht="15.75">
      <c r="A39" s="319" t="s">
        <v>329</v>
      </c>
      <c r="B39" s="320">
        <v>0</v>
      </c>
      <c r="C39" s="321">
        <v>0</v>
      </c>
      <c r="D39" s="320">
        <v>0</v>
      </c>
      <c r="E39" s="325">
        <v>0</v>
      </c>
      <c r="F39" s="320">
        <v>0</v>
      </c>
    </row>
    <row r="40" spans="1:6" ht="15.75">
      <c r="A40" s="330"/>
      <c r="B40" s="331"/>
      <c r="C40" s="346"/>
      <c r="D40" s="331"/>
      <c r="E40" s="333"/>
      <c r="F40" s="331"/>
    </row>
    <row r="41" spans="1:6" ht="15.75">
      <c r="A41" s="315" t="s">
        <v>93</v>
      </c>
      <c r="B41" s="323">
        <v>7879614</v>
      </c>
      <c r="C41" s="324">
        <v>7846395</v>
      </c>
      <c r="D41" s="323">
        <v>7853426</v>
      </c>
      <c r="E41" s="322">
        <v>100.08960803018456</v>
      </c>
      <c r="F41" s="323">
        <v>7031</v>
      </c>
    </row>
    <row r="42" spans="1:6" ht="15.75">
      <c r="A42" s="319" t="s">
        <v>11</v>
      </c>
      <c r="B42" s="320"/>
      <c r="C42" s="321"/>
      <c r="D42" s="320"/>
      <c r="E42" s="325"/>
      <c r="F42" s="320"/>
    </row>
    <row r="43" spans="1:6" ht="15.75">
      <c r="A43" s="319" t="s">
        <v>217</v>
      </c>
      <c r="B43" s="320">
        <v>587936</v>
      </c>
      <c r="C43" s="321">
        <v>570177</v>
      </c>
      <c r="D43" s="320">
        <v>624695</v>
      </c>
      <c r="E43" s="325">
        <v>109.56159227748576</v>
      </c>
      <c r="F43" s="320">
        <v>54518</v>
      </c>
    </row>
    <row r="44" spans="1:6" ht="15.75">
      <c r="A44" s="319" t="s">
        <v>218</v>
      </c>
      <c r="B44" s="320">
        <v>4353230</v>
      </c>
      <c r="C44" s="321">
        <v>4176843</v>
      </c>
      <c r="D44" s="347">
        <v>4047080</v>
      </c>
      <c r="E44" s="325">
        <v>96.89327561509972</v>
      </c>
      <c r="F44" s="320">
        <v>-129763</v>
      </c>
    </row>
    <row r="45" spans="1:6" ht="15.75">
      <c r="A45" s="319" t="s">
        <v>219</v>
      </c>
      <c r="B45" s="320">
        <v>1241094</v>
      </c>
      <c r="C45" s="321">
        <v>1369963</v>
      </c>
      <c r="D45" s="320">
        <v>1370774</v>
      </c>
      <c r="E45" s="325">
        <v>100.05919867908841</v>
      </c>
      <c r="F45" s="320">
        <v>811</v>
      </c>
    </row>
    <row r="46" spans="1:6" ht="15.75">
      <c r="A46" s="319" t="s">
        <v>220</v>
      </c>
      <c r="B46" s="320">
        <v>5594324</v>
      </c>
      <c r="C46" s="321">
        <v>5546806</v>
      </c>
      <c r="D46" s="320">
        <v>5417854</v>
      </c>
      <c r="E46" s="325">
        <v>97.67520263012624</v>
      </c>
      <c r="F46" s="320">
        <v>-128952</v>
      </c>
    </row>
    <row r="47" spans="1:6" ht="15.75">
      <c r="A47" s="319" t="s">
        <v>221</v>
      </c>
      <c r="B47" s="320">
        <v>166381</v>
      </c>
      <c r="C47" s="321">
        <v>160055</v>
      </c>
      <c r="D47" s="320">
        <v>177157</v>
      </c>
      <c r="E47" s="325">
        <v>110.68507700477961</v>
      </c>
      <c r="F47" s="320">
        <v>17102</v>
      </c>
    </row>
    <row r="48" spans="1:6" ht="15.75">
      <c r="A48" s="319" t="s">
        <v>222</v>
      </c>
      <c r="B48" s="320">
        <v>45237</v>
      </c>
      <c r="C48" s="321">
        <v>53527</v>
      </c>
      <c r="D48" s="320">
        <v>48690</v>
      </c>
      <c r="E48" s="325">
        <v>90.96343901208735</v>
      </c>
      <c r="F48" s="320">
        <v>-4837</v>
      </c>
    </row>
    <row r="49" spans="1:6" ht="15.75">
      <c r="A49" s="319" t="s">
        <v>223</v>
      </c>
      <c r="B49" s="320">
        <v>379345</v>
      </c>
      <c r="C49" s="321">
        <v>365462</v>
      </c>
      <c r="D49" s="320">
        <v>402331</v>
      </c>
      <c r="E49" s="325">
        <v>110.08832655652299</v>
      </c>
      <c r="F49" s="320">
        <v>36869</v>
      </c>
    </row>
    <row r="50" spans="1:6" ht="15.75">
      <c r="A50" s="319" t="s">
        <v>224</v>
      </c>
      <c r="B50" s="320">
        <v>939409</v>
      </c>
      <c r="C50" s="321">
        <v>991928</v>
      </c>
      <c r="D50" s="320">
        <v>1018285</v>
      </c>
      <c r="E50" s="325">
        <v>102.65714850271391</v>
      </c>
      <c r="F50" s="320">
        <v>26357</v>
      </c>
    </row>
    <row r="51" spans="1:6" ht="15.75">
      <c r="A51" s="319" t="s">
        <v>225</v>
      </c>
      <c r="B51" s="320">
        <v>166982</v>
      </c>
      <c r="C51" s="321">
        <v>158440</v>
      </c>
      <c r="D51" s="320">
        <v>164414</v>
      </c>
      <c r="E51" s="325">
        <v>103.77051249684423</v>
      </c>
      <c r="F51" s="320">
        <v>5974</v>
      </c>
    </row>
    <row r="52" spans="1:6" ht="15.75">
      <c r="A52" s="330"/>
      <c r="B52" s="331"/>
      <c r="C52" s="346"/>
      <c r="D52" s="331"/>
      <c r="E52" s="333"/>
      <c r="F52" s="331"/>
    </row>
    <row r="53" spans="1:6" ht="15.75">
      <c r="A53" s="315" t="s">
        <v>94</v>
      </c>
      <c r="B53" s="323">
        <v>7176418</v>
      </c>
      <c r="C53" s="324">
        <v>7305749</v>
      </c>
      <c r="D53" s="316">
        <v>7324318</v>
      </c>
      <c r="E53" s="322">
        <v>100.25416969567391</v>
      </c>
      <c r="F53" s="323">
        <v>18569</v>
      </c>
    </row>
    <row r="54" spans="1:6" ht="15.75">
      <c r="A54" s="319" t="s">
        <v>11</v>
      </c>
      <c r="B54" s="325"/>
      <c r="C54" s="321"/>
      <c r="D54" s="320"/>
      <c r="E54" s="325"/>
      <c r="F54" s="320"/>
    </row>
    <row r="55" spans="1:6" ht="15.75">
      <c r="A55" s="319" t="s">
        <v>217</v>
      </c>
      <c r="B55" s="320">
        <v>415086</v>
      </c>
      <c r="C55" s="321">
        <v>440924</v>
      </c>
      <c r="D55" s="320">
        <v>473885</v>
      </c>
      <c r="E55" s="325">
        <v>107.47543794395406</v>
      </c>
      <c r="F55" s="320">
        <v>32961</v>
      </c>
    </row>
    <row r="56" spans="1:6" ht="15.75">
      <c r="A56" s="319" t="s">
        <v>218</v>
      </c>
      <c r="B56" s="320">
        <v>5501141</v>
      </c>
      <c r="C56" s="321">
        <v>5607154</v>
      </c>
      <c r="D56" s="320">
        <v>5571328</v>
      </c>
      <c r="E56" s="325">
        <v>99.3610662378811</v>
      </c>
      <c r="F56" s="320">
        <v>-35826</v>
      </c>
    </row>
    <row r="57" spans="1:6" ht="15.75">
      <c r="A57" s="319" t="s">
        <v>219</v>
      </c>
      <c r="B57" s="320">
        <v>913340</v>
      </c>
      <c r="C57" s="321">
        <v>938719</v>
      </c>
      <c r="D57" s="320">
        <v>914066</v>
      </c>
      <c r="E57" s="325">
        <v>97.37376147707674</v>
      </c>
      <c r="F57" s="320">
        <v>-24653</v>
      </c>
    </row>
    <row r="58" spans="1:6" ht="15.75">
      <c r="A58" s="319" t="s">
        <v>220</v>
      </c>
      <c r="B58" s="320">
        <v>6414481</v>
      </c>
      <c r="C58" s="321">
        <v>6545873</v>
      </c>
      <c r="D58" s="320">
        <v>6485394</v>
      </c>
      <c r="E58" s="325">
        <v>99.0760743448582</v>
      </c>
      <c r="F58" s="320">
        <v>-60479</v>
      </c>
    </row>
    <row r="59" spans="1:6" ht="15.75">
      <c r="A59" s="319" t="s">
        <v>221</v>
      </c>
      <c r="B59" s="320">
        <v>46724</v>
      </c>
      <c r="C59" s="321">
        <v>49649</v>
      </c>
      <c r="D59" s="320">
        <v>47322</v>
      </c>
      <c r="E59" s="325">
        <v>95.3130979475921</v>
      </c>
      <c r="F59" s="320">
        <v>-2327</v>
      </c>
    </row>
    <row r="60" spans="1:6" ht="15.75">
      <c r="A60" s="319" t="s">
        <v>222</v>
      </c>
      <c r="B60" s="320">
        <v>12720</v>
      </c>
      <c r="C60" s="321">
        <v>16177</v>
      </c>
      <c r="D60" s="320">
        <v>13363</v>
      </c>
      <c r="E60" s="325">
        <v>82.60493292946776</v>
      </c>
      <c r="F60" s="320">
        <v>-2814</v>
      </c>
    </row>
    <row r="61" spans="1:6" ht="15.75">
      <c r="A61" s="319" t="s">
        <v>223</v>
      </c>
      <c r="B61" s="320">
        <v>158625</v>
      </c>
      <c r="C61" s="321">
        <v>147126</v>
      </c>
      <c r="D61" s="320">
        <v>171630</v>
      </c>
      <c r="E61" s="325">
        <v>116.65511194486358</v>
      </c>
      <c r="F61" s="320">
        <v>24504</v>
      </c>
    </row>
    <row r="62" spans="1:6" ht="15.75">
      <c r="A62" s="319" t="s">
        <v>225</v>
      </c>
      <c r="B62" s="320">
        <v>128782</v>
      </c>
      <c r="C62" s="321">
        <v>106000</v>
      </c>
      <c r="D62" s="320">
        <v>132724</v>
      </c>
      <c r="E62" s="325">
        <v>125.21132075471697</v>
      </c>
      <c r="F62" s="320">
        <v>26724</v>
      </c>
    </row>
    <row r="63" spans="1:6" ht="15.75">
      <c r="A63" s="330"/>
      <c r="B63" s="331"/>
      <c r="C63" s="346"/>
      <c r="D63" s="331"/>
      <c r="E63" s="333"/>
      <c r="F63" s="331"/>
    </row>
    <row r="64" spans="1:6" ht="15.75">
      <c r="A64" s="315" t="s">
        <v>95</v>
      </c>
      <c r="B64" s="323">
        <v>241809</v>
      </c>
      <c r="C64" s="328">
        <v>-111550</v>
      </c>
      <c r="D64" s="323">
        <v>-174088</v>
      </c>
      <c r="E64" s="322">
        <v>156.0627521290901</v>
      </c>
      <c r="F64" s="323">
        <v>-62538</v>
      </c>
    </row>
    <row r="65" spans="1:6" ht="15.75">
      <c r="A65" s="319" t="s">
        <v>11</v>
      </c>
      <c r="B65" s="320"/>
      <c r="C65" s="329"/>
      <c r="D65" s="320"/>
      <c r="E65" s="325"/>
      <c r="F65" s="320"/>
    </row>
    <row r="66" spans="1:6" ht="15.75">
      <c r="A66" s="319" t="s">
        <v>217</v>
      </c>
      <c r="B66" s="320">
        <v>123004</v>
      </c>
      <c r="C66" s="329">
        <v>94253</v>
      </c>
      <c r="D66" s="320">
        <v>98560</v>
      </c>
      <c r="E66" s="325">
        <v>104.56961582124707</v>
      </c>
      <c r="F66" s="320">
        <v>4307</v>
      </c>
    </row>
    <row r="67" spans="1:6" ht="15.75">
      <c r="A67" s="319" t="s">
        <v>218</v>
      </c>
      <c r="B67" s="320">
        <v>-1365797</v>
      </c>
      <c r="C67" s="329">
        <v>-1752286</v>
      </c>
      <c r="D67" s="320">
        <v>-1893937</v>
      </c>
      <c r="E67" s="325">
        <v>108.08378312672704</v>
      </c>
      <c r="F67" s="320">
        <v>-141651</v>
      </c>
    </row>
    <row r="68" spans="1:6" ht="15.75">
      <c r="A68" s="319" t="s">
        <v>219</v>
      </c>
      <c r="B68" s="320">
        <v>222331</v>
      </c>
      <c r="C68" s="329">
        <v>224703</v>
      </c>
      <c r="D68" s="320">
        <v>288954</v>
      </c>
      <c r="E68" s="325">
        <v>128.59374374173908</v>
      </c>
      <c r="F68" s="320">
        <v>64251</v>
      </c>
    </row>
    <row r="69" spans="1:6" ht="15.75">
      <c r="A69" s="319" t="s">
        <v>220</v>
      </c>
      <c r="B69" s="320">
        <v>-1143466</v>
      </c>
      <c r="C69" s="329">
        <v>-1527583</v>
      </c>
      <c r="D69" s="320">
        <v>-1604983</v>
      </c>
      <c r="E69" s="325">
        <v>105.06682779266332</v>
      </c>
      <c r="F69" s="320">
        <v>-77400</v>
      </c>
    </row>
    <row r="70" spans="1:6" ht="15.75">
      <c r="A70" s="319" t="s">
        <v>221</v>
      </c>
      <c r="B70" s="320">
        <v>101459</v>
      </c>
      <c r="C70" s="329">
        <v>105406</v>
      </c>
      <c r="D70" s="320">
        <v>110178</v>
      </c>
      <c r="E70" s="325">
        <v>104.52725651291198</v>
      </c>
      <c r="F70" s="320">
        <v>4772</v>
      </c>
    </row>
    <row r="71" spans="1:6" ht="15.75">
      <c r="A71" s="319" t="s">
        <v>222</v>
      </c>
      <c r="B71" s="320">
        <v>26995</v>
      </c>
      <c r="C71" s="329">
        <v>32350</v>
      </c>
      <c r="D71" s="320">
        <v>28810</v>
      </c>
      <c r="E71" s="325">
        <v>89.05718701700155</v>
      </c>
      <c r="F71" s="320">
        <v>-3540</v>
      </c>
    </row>
    <row r="72" spans="1:6" ht="15.75">
      <c r="A72" s="319" t="s">
        <v>223</v>
      </c>
      <c r="B72" s="320">
        <v>184749</v>
      </c>
      <c r="C72" s="329">
        <v>198336</v>
      </c>
      <c r="D72" s="320">
        <v>193981</v>
      </c>
      <c r="E72" s="325">
        <v>97.80423120361407</v>
      </c>
      <c r="F72" s="320">
        <v>-4355</v>
      </c>
    </row>
    <row r="73" spans="1:6" ht="15.75">
      <c r="A73" s="319" t="s">
        <v>224</v>
      </c>
      <c r="B73" s="320">
        <v>910868</v>
      </c>
      <c r="C73" s="329">
        <v>933248</v>
      </c>
      <c r="D73" s="320">
        <v>967676</v>
      </c>
      <c r="E73" s="325">
        <v>103.68905157042929</v>
      </c>
      <c r="F73" s="320">
        <v>34428</v>
      </c>
    </row>
    <row r="74" spans="1:6" ht="15.75">
      <c r="A74" s="319" t="s">
        <v>225</v>
      </c>
      <c r="B74" s="320">
        <v>38200</v>
      </c>
      <c r="C74" s="329">
        <v>52440</v>
      </c>
      <c r="D74" s="320">
        <v>31690</v>
      </c>
      <c r="E74" s="325">
        <v>60.430968726163236</v>
      </c>
      <c r="F74" s="320">
        <v>-20750</v>
      </c>
    </row>
    <row r="75" spans="1:6" ht="15.75">
      <c r="A75" s="330"/>
      <c r="B75" s="331"/>
      <c r="C75" s="346"/>
      <c r="D75" s="331"/>
      <c r="E75" s="333"/>
      <c r="F75" s="331"/>
    </row>
    <row r="76" spans="1:6" ht="15.75">
      <c r="A76" s="315" t="s">
        <v>96</v>
      </c>
      <c r="B76" s="323">
        <v>703196</v>
      </c>
      <c r="C76" s="328">
        <v>540646</v>
      </c>
      <c r="D76" s="323">
        <v>529108</v>
      </c>
      <c r="E76" s="322">
        <v>97.86588636557008</v>
      </c>
      <c r="F76" s="323">
        <v>-11538</v>
      </c>
    </row>
    <row r="77" spans="1:6" ht="15.75">
      <c r="A77" s="319" t="s">
        <v>11</v>
      </c>
      <c r="B77" s="320"/>
      <c r="C77" s="329"/>
      <c r="D77" s="320"/>
      <c r="E77" s="325"/>
      <c r="F77" s="320"/>
    </row>
    <row r="78" spans="1:6" ht="15.75">
      <c r="A78" s="319" t="s">
        <v>217</v>
      </c>
      <c r="B78" s="320">
        <v>172850</v>
      </c>
      <c r="C78" s="329">
        <v>129253</v>
      </c>
      <c r="D78" s="320">
        <v>150810</v>
      </c>
      <c r="E78" s="325">
        <v>116.67814286709013</v>
      </c>
      <c r="F78" s="320">
        <v>21557</v>
      </c>
    </row>
    <row r="79" spans="1:6" ht="15.75">
      <c r="A79" s="319" t="s">
        <v>218</v>
      </c>
      <c r="B79" s="320">
        <v>-1147911</v>
      </c>
      <c r="C79" s="329">
        <v>-1430311</v>
      </c>
      <c r="D79" s="320">
        <v>-1524248</v>
      </c>
      <c r="E79" s="325">
        <v>106.56759264243931</v>
      </c>
      <c r="F79" s="320">
        <v>-93937</v>
      </c>
    </row>
    <row r="80" spans="1:6" ht="15.75">
      <c r="A80" s="319" t="s">
        <v>219</v>
      </c>
      <c r="B80" s="320">
        <v>327754</v>
      </c>
      <c r="C80" s="329">
        <v>431244</v>
      </c>
      <c r="D80" s="320">
        <v>456708</v>
      </c>
      <c r="E80" s="325">
        <v>105.90477780560425</v>
      </c>
      <c r="F80" s="320">
        <v>25464</v>
      </c>
    </row>
    <row r="81" spans="1:6" ht="15.75">
      <c r="A81" s="319" t="s">
        <v>220</v>
      </c>
      <c r="B81" s="320">
        <v>-820157</v>
      </c>
      <c r="C81" s="329">
        <v>-999067</v>
      </c>
      <c r="D81" s="320">
        <v>-1067540</v>
      </c>
      <c r="E81" s="325">
        <v>106.85369449696567</v>
      </c>
      <c r="F81" s="320">
        <v>-68473</v>
      </c>
    </row>
    <row r="82" spans="1:6" ht="15.75">
      <c r="A82" s="319" t="s">
        <v>221</v>
      </c>
      <c r="B82" s="320">
        <v>119657</v>
      </c>
      <c r="C82" s="329">
        <v>110406</v>
      </c>
      <c r="D82" s="320">
        <v>129835</v>
      </c>
      <c r="E82" s="325">
        <v>117.59777548321648</v>
      </c>
      <c r="F82" s="320">
        <v>19429</v>
      </c>
    </row>
    <row r="83" spans="1:6" ht="15.75">
      <c r="A83" s="319" t="s">
        <v>222</v>
      </c>
      <c r="B83" s="320">
        <v>32517</v>
      </c>
      <c r="C83" s="329">
        <v>37350</v>
      </c>
      <c r="D83" s="320">
        <v>35327</v>
      </c>
      <c r="E83" s="325">
        <v>94.58366800535475</v>
      </c>
      <c r="F83" s="320">
        <v>-2023</v>
      </c>
    </row>
    <row r="84" spans="1:6" ht="15.75">
      <c r="A84" s="319" t="s">
        <v>223</v>
      </c>
      <c r="B84" s="320">
        <v>220720</v>
      </c>
      <c r="C84" s="329">
        <v>218336</v>
      </c>
      <c r="D84" s="320">
        <v>230701</v>
      </c>
      <c r="E84" s="325">
        <v>105.66328960867652</v>
      </c>
      <c r="F84" s="320">
        <v>12365</v>
      </c>
    </row>
    <row r="85" spans="1:6" ht="15.75">
      <c r="A85" s="319" t="s">
        <v>224</v>
      </c>
      <c r="B85" s="320">
        <v>939409</v>
      </c>
      <c r="C85" s="329">
        <v>991928</v>
      </c>
      <c r="D85" s="320">
        <v>1018285</v>
      </c>
      <c r="E85" s="325">
        <v>102.65714850271391</v>
      </c>
      <c r="F85" s="320">
        <v>26357</v>
      </c>
    </row>
    <row r="86" spans="1:6" ht="15.75">
      <c r="A86" s="319" t="s">
        <v>225</v>
      </c>
      <c r="B86" s="320">
        <v>38200</v>
      </c>
      <c r="C86" s="329">
        <v>52440</v>
      </c>
      <c r="D86" s="320">
        <v>31690</v>
      </c>
      <c r="E86" s="348">
        <v>60.430968726163236</v>
      </c>
      <c r="F86" s="320">
        <v>-20750</v>
      </c>
    </row>
    <row r="87" spans="1:6" ht="15.75">
      <c r="A87" s="330"/>
      <c r="B87" s="331"/>
      <c r="C87" s="332"/>
      <c r="D87" s="331"/>
      <c r="E87" s="349"/>
      <c r="F87" s="331"/>
    </row>
    <row r="88" spans="1:6" ht="15.75">
      <c r="A88" s="315" t="s">
        <v>230</v>
      </c>
      <c r="B88" s="323">
        <v>703196</v>
      </c>
      <c r="C88" s="324">
        <v>540646</v>
      </c>
      <c r="D88" s="323">
        <v>529108</v>
      </c>
      <c r="E88" s="322">
        <v>97.86588636557008</v>
      </c>
      <c r="F88" s="323">
        <v>-11538</v>
      </c>
    </row>
    <row r="89" spans="1:6" ht="15.75">
      <c r="A89" s="319" t="s">
        <v>11</v>
      </c>
      <c r="B89" s="320"/>
      <c r="C89" s="321"/>
      <c r="D89" s="320"/>
      <c r="E89" s="325"/>
      <c r="F89" s="320"/>
    </row>
    <row r="90" spans="1:6" ht="15.75">
      <c r="A90" s="319" t="s">
        <v>217</v>
      </c>
      <c r="B90" s="320">
        <v>52250</v>
      </c>
      <c r="C90" s="321">
        <v>35000</v>
      </c>
      <c r="D90" s="320">
        <v>55810</v>
      </c>
      <c r="E90" s="325">
        <v>159.45714285714286</v>
      </c>
      <c r="F90" s="320">
        <v>20810</v>
      </c>
    </row>
    <row r="91" spans="1:6" ht="15.75">
      <c r="A91" s="319" t="s">
        <v>218</v>
      </c>
      <c r="B91" s="320">
        <v>369689</v>
      </c>
      <c r="C91" s="321">
        <v>191962</v>
      </c>
      <c r="D91" s="320">
        <v>215752</v>
      </c>
      <c r="E91" s="325">
        <v>112.39307779664725</v>
      </c>
      <c r="F91" s="320">
        <v>23790</v>
      </c>
    </row>
    <row r="92" spans="1:6" ht="15.75">
      <c r="A92" s="319" t="s">
        <v>219</v>
      </c>
      <c r="B92" s="320">
        <v>167754</v>
      </c>
      <c r="C92" s="321">
        <v>231244</v>
      </c>
      <c r="D92" s="320">
        <v>151708</v>
      </c>
      <c r="E92" s="325">
        <v>65.60516164743734</v>
      </c>
      <c r="F92" s="320">
        <v>-79536</v>
      </c>
    </row>
    <row r="93" spans="1:6" ht="15.75">
      <c r="A93" s="319" t="s">
        <v>220</v>
      </c>
      <c r="B93" s="320">
        <v>537443</v>
      </c>
      <c r="C93" s="321">
        <v>423206</v>
      </c>
      <c r="D93" s="320">
        <v>367460</v>
      </c>
      <c r="E93" s="325">
        <v>86.82769147885428</v>
      </c>
      <c r="F93" s="320">
        <v>-55746</v>
      </c>
    </row>
    <row r="94" spans="1:6" ht="15.75">
      <c r="A94" s="319" t="s">
        <v>221</v>
      </c>
      <c r="B94" s="320">
        <v>19657</v>
      </c>
      <c r="C94" s="321">
        <v>5000</v>
      </c>
      <c r="D94" s="320">
        <v>21835</v>
      </c>
      <c r="E94" s="325">
        <v>436.7</v>
      </c>
      <c r="F94" s="320">
        <v>16835</v>
      </c>
    </row>
    <row r="95" spans="1:6" ht="15.75">
      <c r="A95" s="319" t="s">
        <v>222</v>
      </c>
      <c r="B95" s="320">
        <v>6517</v>
      </c>
      <c r="C95" s="321">
        <v>5000</v>
      </c>
      <c r="D95" s="320">
        <v>8327</v>
      </c>
      <c r="E95" s="325">
        <v>166.54</v>
      </c>
      <c r="F95" s="320">
        <v>3327</v>
      </c>
    </row>
    <row r="96" spans="1:6" ht="15.75">
      <c r="A96" s="319" t="s">
        <v>223</v>
      </c>
      <c r="B96" s="320">
        <v>36720</v>
      </c>
      <c r="C96" s="321">
        <v>20000</v>
      </c>
      <c r="D96" s="320">
        <v>33701</v>
      </c>
      <c r="E96" s="325">
        <v>168.505</v>
      </c>
      <c r="F96" s="320">
        <v>13701</v>
      </c>
    </row>
    <row r="97" spans="1:6" ht="15.75">
      <c r="A97" s="319" t="s">
        <v>224</v>
      </c>
      <c r="B97" s="320">
        <v>12409</v>
      </c>
      <c r="C97" s="321">
        <v>0</v>
      </c>
      <c r="D97" s="320">
        <v>10285</v>
      </c>
      <c r="E97" s="325">
        <v>0</v>
      </c>
      <c r="F97" s="320">
        <v>10285</v>
      </c>
    </row>
    <row r="98" spans="1:6" ht="15.75">
      <c r="A98" s="330" t="s">
        <v>225</v>
      </c>
      <c r="B98" s="331">
        <v>38200</v>
      </c>
      <c r="C98" s="350">
        <v>52440</v>
      </c>
      <c r="D98" s="331">
        <v>31690</v>
      </c>
      <c r="E98" s="333">
        <v>60.430968726163236</v>
      </c>
      <c r="F98" s="331">
        <v>-20750</v>
      </c>
    </row>
    <row r="99" spans="1:5" ht="15.75">
      <c r="A99" s="187"/>
      <c r="B99" s="351"/>
      <c r="C99" s="351"/>
      <c r="D99" s="335"/>
      <c r="E99" s="335"/>
    </row>
    <row r="100" spans="1:5" ht="15.75">
      <c r="A100" s="334" t="s">
        <v>342</v>
      </c>
      <c r="C100" s="335"/>
      <c r="D100" s="336"/>
      <c r="E100" s="335"/>
    </row>
    <row r="101" spans="1:6" ht="33" customHeight="1">
      <c r="A101" s="487" t="s">
        <v>344</v>
      </c>
      <c r="B101" s="487"/>
      <c r="C101" s="487"/>
      <c r="D101" s="487"/>
      <c r="E101" s="487"/>
      <c r="F101" s="487"/>
    </row>
    <row r="102" spans="1:6" ht="26.25" customHeight="1">
      <c r="A102" s="486" t="s">
        <v>326</v>
      </c>
      <c r="B102" s="486"/>
      <c r="C102" s="486"/>
      <c r="D102" s="486"/>
      <c r="E102" s="486"/>
      <c r="F102" s="486"/>
    </row>
    <row r="103" spans="1:6" ht="15.75">
      <c r="A103" s="1"/>
      <c r="B103" s="1"/>
      <c r="C103" s="1"/>
      <c r="D103" s="1"/>
      <c r="E103" s="1"/>
      <c r="F103" s="1"/>
    </row>
  </sheetData>
  <sheetProtection/>
  <mergeCells count="10">
    <mergeCell ref="A3:E3"/>
    <mergeCell ref="A4:E4"/>
    <mergeCell ref="A102:F102"/>
    <mergeCell ref="A101:F101"/>
    <mergeCell ref="A6:A7"/>
    <mergeCell ref="B6:B7"/>
    <mergeCell ref="C6:C7"/>
    <mergeCell ref="D6:D7"/>
    <mergeCell ref="E6:E7"/>
    <mergeCell ref="F6:F7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8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zoomScalePageLayoutView="0" workbookViewId="0" topLeftCell="A1">
      <selection activeCell="O42" sqref="O42"/>
    </sheetView>
  </sheetViews>
  <sheetFormatPr defaultColWidth="9.140625" defaultRowHeight="12.75"/>
  <cols>
    <col min="1" max="1" width="25.421875" style="34" customWidth="1"/>
    <col min="2" max="2" width="16.7109375" style="34" customWidth="1"/>
    <col min="3" max="3" width="17.140625" style="34" customWidth="1"/>
    <col min="4" max="4" width="17.28125" style="34" customWidth="1"/>
    <col min="5" max="5" width="14.57421875" style="34" customWidth="1"/>
    <col min="6" max="6" width="15.57421875" style="34" customWidth="1"/>
    <col min="7" max="7" width="15.421875" style="34" customWidth="1"/>
    <col min="8" max="8" width="11.00390625" style="34" customWidth="1"/>
    <col min="9" max="9" width="2.57421875" style="34" hidden="1" customWidth="1"/>
    <col min="10" max="16384" width="9.140625" style="34" customWidth="1"/>
  </cols>
  <sheetData>
    <row r="1" spans="1:6" ht="15.75">
      <c r="A1" s="352"/>
      <c r="B1" s="352"/>
      <c r="C1" s="352"/>
      <c r="D1" s="352"/>
      <c r="E1" s="352"/>
      <c r="F1" s="353" t="s">
        <v>269</v>
      </c>
    </row>
    <row r="2" spans="1:6" ht="15.75">
      <c r="A2" s="352"/>
      <c r="B2" s="352"/>
      <c r="C2" s="352"/>
      <c r="D2" s="352"/>
      <c r="E2" s="352"/>
      <c r="F2" s="352"/>
    </row>
    <row r="3" spans="1:6" ht="15.75">
      <c r="A3" s="488" t="s">
        <v>263</v>
      </c>
      <c r="B3" s="488"/>
      <c r="C3" s="488"/>
      <c r="D3" s="488"/>
      <c r="E3" s="488"/>
      <c r="F3" s="488"/>
    </row>
    <row r="4" spans="1:6" ht="15.75">
      <c r="A4" s="489" t="s">
        <v>262</v>
      </c>
      <c r="B4" s="489"/>
      <c r="C4" s="489"/>
      <c r="D4" s="489"/>
      <c r="E4" s="489"/>
      <c r="F4" s="489"/>
    </row>
    <row r="5" spans="1:6" ht="15.75">
      <c r="A5" s="352"/>
      <c r="B5" s="352"/>
      <c r="C5" s="352"/>
      <c r="D5" s="352"/>
      <c r="E5" s="352"/>
      <c r="F5" s="353" t="s">
        <v>308</v>
      </c>
    </row>
    <row r="6" spans="1:6" ht="47.25">
      <c r="A6" s="354" t="s">
        <v>89</v>
      </c>
      <c r="B6" s="354" t="s">
        <v>345</v>
      </c>
      <c r="C6" s="354" t="s">
        <v>340</v>
      </c>
      <c r="D6" s="354" t="s">
        <v>346</v>
      </c>
      <c r="E6" s="354" t="s">
        <v>298</v>
      </c>
      <c r="F6" s="354" t="s">
        <v>322</v>
      </c>
    </row>
    <row r="7" spans="1:6" ht="15.75">
      <c r="A7" s="355" t="s">
        <v>76</v>
      </c>
      <c r="B7" s="355">
        <v>1</v>
      </c>
      <c r="C7" s="355">
        <v>2</v>
      </c>
      <c r="D7" s="355">
        <v>3</v>
      </c>
      <c r="E7" s="355">
        <v>4</v>
      </c>
      <c r="F7" s="355">
        <v>5</v>
      </c>
    </row>
    <row r="8" spans="1:6" ht="15.75">
      <c r="A8" s="356" t="s">
        <v>330</v>
      </c>
      <c r="B8" s="357">
        <v>166982</v>
      </c>
      <c r="C8" s="357">
        <v>158440</v>
      </c>
      <c r="D8" s="357">
        <v>164414</v>
      </c>
      <c r="E8" s="358">
        <f>+D8/C8*100</f>
        <v>103.77051249684423</v>
      </c>
      <c r="F8" s="359">
        <f>+D8-C8</f>
        <v>5974</v>
      </c>
    </row>
    <row r="9" spans="1:6" ht="15.75">
      <c r="A9" s="356" t="s">
        <v>331</v>
      </c>
      <c r="B9" s="323">
        <v>128782</v>
      </c>
      <c r="C9" s="324">
        <v>106000</v>
      </c>
      <c r="D9" s="323">
        <v>132724</v>
      </c>
      <c r="E9" s="358">
        <f>D9/C9*100</f>
        <v>125.21132075471697</v>
      </c>
      <c r="F9" s="359">
        <f>+D9-C9</f>
        <v>26724</v>
      </c>
    </row>
    <row r="10" spans="1:6" ht="15.75">
      <c r="A10" s="360" t="s">
        <v>11</v>
      </c>
      <c r="B10" s="361"/>
      <c r="C10" s="361"/>
      <c r="D10" s="361"/>
      <c r="E10" s="361"/>
      <c r="F10" s="362"/>
    </row>
    <row r="11" spans="1:6" ht="15.75">
      <c r="A11" s="363" t="s">
        <v>97</v>
      </c>
      <c r="B11" s="359">
        <v>3196</v>
      </c>
      <c r="C11" s="359">
        <v>720</v>
      </c>
      <c r="D11" s="359">
        <v>2593</v>
      </c>
      <c r="E11" s="358">
        <f>D11/C11*100</f>
        <v>360.13888888888886</v>
      </c>
      <c r="F11" s="359">
        <f>+D11-C11</f>
        <v>1873</v>
      </c>
    </row>
    <row r="12" spans="1:6" ht="15.75">
      <c r="A12" s="363" t="s">
        <v>98</v>
      </c>
      <c r="B12" s="359">
        <v>125586</v>
      </c>
      <c r="C12" s="359">
        <v>105280</v>
      </c>
      <c r="D12" s="359">
        <v>130131</v>
      </c>
      <c r="E12" s="358">
        <f>+D12/C12*100</f>
        <v>123.60467325227964</v>
      </c>
      <c r="F12" s="359">
        <f>+D12-C12</f>
        <v>24851</v>
      </c>
    </row>
    <row r="13" spans="1:6" ht="15.75">
      <c r="A13" s="360" t="s">
        <v>56</v>
      </c>
      <c r="B13" s="361"/>
      <c r="C13" s="361"/>
      <c r="D13" s="361"/>
      <c r="E13" s="361"/>
      <c r="F13" s="361"/>
    </row>
    <row r="14" spans="1:6" ht="15.75">
      <c r="A14" s="363" t="s">
        <v>99</v>
      </c>
      <c r="B14" s="359">
        <v>86043</v>
      </c>
      <c r="C14" s="359">
        <v>81392</v>
      </c>
      <c r="D14" s="359">
        <v>91032</v>
      </c>
      <c r="E14" s="358">
        <f>+D14/C14*100</f>
        <v>111.84391586396698</v>
      </c>
      <c r="F14" s="359">
        <f>+D14-C14</f>
        <v>9640</v>
      </c>
    </row>
    <row r="15" spans="1:6" ht="15.75">
      <c r="A15" s="352"/>
      <c r="B15" s="352"/>
      <c r="C15" s="352"/>
      <c r="D15" s="352"/>
      <c r="E15" s="352"/>
      <c r="F15" s="352"/>
    </row>
    <row r="16" spans="1:6" ht="15.75">
      <c r="A16" s="364" t="s">
        <v>342</v>
      </c>
      <c r="B16" s="352"/>
      <c r="C16" s="352"/>
      <c r="D16" s="365"/>
      <c r="E16" s="352"/>
      <c r="F16" s="352"/>
    </row>
    <row r="17" spans="1:6" ht="15.75">
      <c r="A17" s="364"/>
      <c r="B17" s="352"/>
      <c r="C17" s="352"/>
      <c r="D17" s="365"/>
      <c r="E17" s="352"/>
      <c r="F17" s="352"/>
    </row>
  </sheetData>
  <sheetProtection/>
  <mergeCells count="2">
    <mergeCell ref="A3:F3"/>
    <mergeCell ref="A4:F4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view="pageBreakPreview" zoomScale="80" zoomScaleSheetLayoutView="80" zoomScalePageLayoutView="0" workbookViewId="0" topLeftCell="A1">
      <selection activeCell="K44" sqref="K44"/>
    </sheetView>
  </sheetViews>
  <sheetFormatPr defaultColWidth="8.00390625" defaultRowHeight="12.75"/>
  <cols>
    <col min="1" max="1" width="45.00390625" style="220" customWidth="1"/>
    <col min="2" max="2" width="14.7109375" style="220" customWidth="1"/>
    <col min="3" max="4" width="14.7109375" style="216" customWidth="1"/>
    <col min="5" max="8" width="14.7109375" style="220" customWidth="1"/>
    <col min="9" max="9" width="12.57421875" style="220" customWidth="1"/>
    <col min="10" max="10" width="15.28125" style="220" customWidth="1"/>
    <col min="11" max="11" width="11.57421875" style="220" customWidth="1"/>
    <col min="12" max="12" width="10.7109375" style="220" customWidth="1"/>
    <col min="13" max="16384" width="8.00390625" style="220" customWidth="1"/>
  </cols>
  <sheetData>
    <row r="1" spans="1:7" ht="15" customHeight="1">
      <c r="A1" s="366" t="s">
        <v>319</v>
      </c>
      <c r="B1" s="341"/>
      <c r="C1" s="340"/>
      <c r="D1" s="341"/>
      <c r="E1" s="341"/>
      <c r="F1" s="342" t="s">
        <v>320</v>
      </c>
      <c r="G1" s="351"/>
    </row>
    <row r="2" spans="1:10" ht="15.75">
      <c r="A2" s="339"/>
      <c r="B2" s="341"/>
      <c r="C2" s="340"/>
      <c r="D2" s="341"/>
      <c r="E2" s="341"/>
      <c r="F2" s="341"/>
      <c r="G2" s="367"/>
      <c r="J2" s="351"/>
    </row>
    <row r="3" spans="1:10" ht="15.75">
      <c r="A3" s="485" t="s">
        <v>265</v>
      </c>
      <c r="B3" s="485"/>
      <c r="C3" s="485"/>
      <c r="D3" s="485"/>
      <c r="E3" s="485"/>
      <c r="F3" s="341"/>
      <c r="G3" s="351"/>
      <c r="J3" s="351"/>
    </row>
    <row r="4" spans="1:10" ht="15.75">
      <c r="A4" s="368"/>
      <c r="B4" s="341"/>
      <c r="C4" s="340"/>
      <c r="D4" s="341"/>
      <c r="E4" s="341"/>
      <c r="F4" s="341"/>
      <c r="J4" s="351"/>
    </row>
    <row r="5" spans="1:10" ht="15.75">
      <c r="A5" s="369"/>
      <c r="B5" s="369"/>
      <c r="C5" s="340"/>
      <c r="D5" s="341"/>
      <c r="E5" s="341"/>
      <c r="F5" s="341"/>
      <c r="J5" s="351"/>
    </row>
    <row r="6" spans="4:10" ht="15.75">
      <c r="D6" s="220"/>
      <c r="F6" s="221" t="s">
        <v>308</v>
      </c>
      <c r="G6" s="351"/>
      <c r="J6" s="351"/>
    </row>
    <row r="7" spans="1:10" ht="15" customHeight="1">
      <c r="A7" s="477" t="s">
        <v>89</v>
      </c>
      <c r="B7" s="479" t="s">
        <v>321</v>
      </c>
      <c r="C7" s="479" t="s">
        <v>340</v>
      </c>
      <c r="D7" s="482" t="s">
        <v>341</v>
      </c>
      <c r="E7" s="484" t="s">
        <v>298</v>
      </c>
      <c r="F7" s="479" t="s">
        <v>322</v>
      </c>
      <c r="G7" s="351"/>
      <c r="J7" s="351"/>
    </row>
    <row r="8" spans="1:10" ht="15" customHeight="1">
      <c r="A8" s="478"/>
      <c r="B8" s="480"/>
      <c r="C8" s="481"/>
      <c r="D8" s="483"/>
      <c r="E8" s="484"/>
      <c r="F8" s="480"/>
      <c r="G8" s="351"/>
      <c r="J8" s="351"/>
    </row>
    <row r="9" spans="1:10" ht="15.75">
      <c r="A9" s="312" t="s">
        <v>76</v>
      </c>
      <c r="B9" s="312">
        <v>1</v>
      </c>
      <c r="C9" s="313">
        <v>2</v>
      </c>
      <c r="D9" s="312">
        <v>3</v>
      </c>
      <c r="E9" s="314">
        <v>4</v>
      </c>
      <c r="F9" s="312">
        <v>5</v>
      </c>
      <c r="J9" s="351"/>
    </row>
    <row r="10" spans="1:10" ht="15.75">
      <c r="A10" s="319"/>
      <c r="B10" s="323"/>
      <c r="C10" s="328"/>
      <c r="D10" s="320"/>
      <c r="E10" s="325"/>
      <c r="F10" s="320"/>
      <c r="G10" s="351"/>
      <c r="J10" s="351"/>
    </row>
    <row r="11" spans="1:10" ht="15.75">
      <c r="A11" s="315" t="s">
        <v>231</v>
      </c>
      <c r="B11" s="323">
        <v>436683</v>
      </c>
      <c r="C11" s="328">
        <v>441994</v>
      </c>
      <c r="D11" s="323">
        <v>456321</v>
      </c>
      <c r="E11" s="322">
        <v>103.24144671647126</v>
      </c>
      <c r="F11" s="323">
        <v>14327</v>
      </c>
      <c r="J11" s="351"/>
    </row>
    <row r="12" spans="1:10" ht="15.75">
      <c r="A12" s="319" t="s">
        <v>11</v>
      </c>
      <c r="B12" s="320"/>
      <c r="C12" s="321"/>
      <c r="D12" s="320"/>
      <c r="E12" s="325"/>
      <c r="F12" s="320"/>
      <c r="J12" s="351"/>
    </row>
    <row r="13" spans="1:10" ht="15.75">
      <c r="A13" s="319" t="s">
        <v>232</v>
      </c>
      <c r="B13" s="320">
        <v>392037</v>
      </c>
      <c r="C13" s="321">
        <v>388884</v>
      </c>
      <c r="D13" s="320">
        <v>413131</v>
      </c>
      <c r="E13" s="325">
        <v>106.23502124026703</v>
      </c>
      <c r="F13" s="320">
        <v>24247</v>
      </c>
      <c r="G13" s="351"/>
      <c r="J13" s="351"/>
    </row>
    <row r="14" spans="1:10" ht="15.75">
      <c r="A14" s="319" t="s">
        <v>233</v>
      </c>
      <c r="B14" s="320">
        <v>22336</v>
      </c>
      <c r="C14" s="321">
        <v>22909</v>
      </c>
      <c r="D14" s="320">
        <v>23083</v>
      </c>
      <c r="E14" s="325">
        <v>100.75952682351914</v>
      </c>
      <c r="F14" s="320">
        <v>174</v>
      </c>
      <c r="J14" s="351"/>
    </row>
    <row r="15" spans="1:10" ht="15.75">
      <c r="A15" s="319" t="s">
        <v>234</v>
      </c>
      <c r="B15" s="320">
        <v>610</v>
      </c>
      <c r="C15" s="321">
        <v>848</v>
      </c>
      <c r="D15" s="320">
        <v>532</v>
      </c>
      <c r="E15" s="325">
        <v>62.735849056603776</v>
      </c>
      <c r="F15" s="320">
        <v>-316</v>
      </c>
      <c r="J15" s="351"/>
    </row>
    <row r="16" spans="1:7" ht="15.75">
      <c r="A16" s="319" t="s">
        <v>235</v>
      </c>
      <c r="B16" s="320">
        <v>21517</v>
      </c>
      <c r="C16" s="321">
        <v>29153</v>
      </c>
      <c r="D16" s="320">
        <v>19385</v>
      </c>
      <c r="E16" s="325">
        <v>66.49401433814703</v>
      </c>
      <c r="F16" s="320">
        <v>-9768</v>
      </c>
      <c r="G16" s="351"/>
    </row>
    <row r="17" spans="1:7" ht="15.75">
      <c r="A17" s="319" t="s">
        <v>236</v>
      </c>
      <c r="B17" s="320">
        <v>183</v>
      </c>
      <c r="C17" s="321">
        <v>200</v>
      </c>
      <c r="D17" s="320">
        <v>190</v>
      </c>
      <c r="E17" s="325">
        <v>95</v>
      </c>
      <c r="F17" s="320">
        <v>-10</v>
      </c>
      <c r="G17" s="351"/>
    </row>
    <row r="18" spans="1:6" ht="27.75" customHeight="1">
      <c r="A18" s="319"/>
      <c r="B18" s="320"/>
      <c r="C18" s="328"/>
      <c r="D18" s="320"/>
      <c r="E18" s="325"/>
      <c r="F18" s="320"/>
    </row>
    <row r="19" spans="1:6" ht="15.75">
      <c r="A19" s="370" t="s">
        <v>237</v>
      </c>
      <c r="B19" s="316">
        <v>444626</v>
      </c>
      <c r="C19" s="371">
        <v>452410</v>
      </c>
      <c r="D19" s="316">
        <v>465360</v>
      </c>
      <c r="E19" s="318">
        <v>102.86244777966888</v>
      </c>
      <c r="F19" s="316">
        <v>12950</v>
      </c>
    </row>
    <row r="20" spans="1:6" ht="15.75">
      <c r="A20" s="319" t="s">
        <v>11</v>
      </c>
      <c r="B20" s="320"/>
      <c r="C20" s="329"/>
      <c r="D20" s="320"/>
      <c r="E20" s="325"/>
      <c r="F20" s="320"/>
    </row>
    <row r="21" spans="1:7" ht="15.75">
      <c r="A21" s="319" t="s">
        <v>238</v>
      </c>
      <c r="B21" s="320">
        <v>413923</v>
      </c>
      <c r="C21" s="329">
        <v>411610</v>
      </c>
      <c r="D21" s="320">
        <v>435644</v>
      </c>
      <c r="E21" s="325">
        <v>105.83902237554967</v>
      </c>
      <c r="F21" s="320">
        <v>24034</v>
      </c>
      <c r="G21" s="351"/>
    </row>
    <row r="22" spans="1:6" ht="15.75">
      <c r="A22" s="319" t="s">
        <v>290</v>
      </c>
      <c r="B22" s="320">
        <v>391034</v>
      </c>
      <c r="C22" s="329">
        <v>387912</v>
      </c>
      <c r="D22" s="320">
        <v>412086</v>
      </c>
      <c r="E22" s="325">
        <v>106.23182577491804</v>
      </c>
      <c r="F22" s="320">
        <v>24174</v>
      </c>
    </row>
    <row r="23" spans="1:6" ht="15.75">
      <c r="A23" s="319" t="s">
        <v>291</v>
      </c>
      <c r="B23" s="320">
        <v>22281</v>
      </c>
      <c r="C23" s="329">
        <v>22852</v>
      </c>
      <c r="D23" s="320">
        <v>23027</v>
      </c>
      <c r="E23" s="325">
        <v>100.76579730439347</v>
      </c>
      <c r="F23" s="320">
        <v>175</v>
      </c>
    </row>
    <row r="24" spans="1:7" ht="15.75">
      <c r="A24" s="319" t="s">
        <v>292</v>
      </c>
      <c r="B24" s="320">
        <v>608</v>
      </c>
      <c r="C24" s="329">
        <v>846</v>
      </c>
      <c r="D24" s="320">
        <v>531</v>
      </c>
      <c r="E24" s="325">
        <v>62.76595744680851</v>
      </c>
      <c r="F24" s="320">
        <v>-315</v>
      </c>
      <c r="G24" s="216"/>
    </row>
    <row r="25" spans="1:7" ht="15.75">
      <c r="A25" s="319" t="s">
        <v>239</v>
      </c>
      <c r="B25" s="320">
        <v>21467</v>
      </c>
      <c r="C25" s="329">
        <v>29080</v>
      </c>
      <c r="D25" s="320">
        <v>19342</v>
      </c>
      <c r="E25" s="325">
        <v>66.5130674002751</v>
      </c>
      <c r="F25" s="320">
        <v>-9738</v>
      </c>
      <c r="G25" s="216"/>
    </row>
    <row r="26" spans="1:7" ht="15.75">
      <c r="A26" s="319" t="s">
        <v>240</v>
      </c>
      <c r="B26" s="320">
        <v>183</v>
      </c>
      <c r="C26" s="329">
        <v>200</v>
      </c>
      <c r="D26" s="320">
        <v>190</v>
      </c>
      <c r="E26" s="325">
        <v>95</v>
      </c>
      <c r="F26" s="320">
        <v>-10</v>
      </c>
      <c r="G26" s="216"/>
    </row>
    <row r="27" spans="1:6" ht="15.75">
      <c r="A27" s="319" t="s">
        <v>241</v>
      </c>
      <c r="B27" s="320">
        <v>16</v>
      </c>
      <c r="C27" s="329">
        <v>0</v>
      </c>
      <c r="D27" s="320">
        <v>11</v>
      </c>
      <c r="E27" s="325">
        <v>0</v>
      </c>
      <c r="F27" s="320">
        <v>11</v>
      </c>
    </row>
    <row r="28" spans="1:6" ht="15.75">
      <c r="A28" s="330" t="s">
        <v>242</v>
      </c>
      <c r="B28" s="331">
        <v>9037</v>
      </c>
      <c r="C28" s="350">
        <v>11520</v>
      </c>
      <c r="D28" s="331">
        <v>10173</v>
      </c>
      <c r="E28" s="333">
        <v>88.30729166666667</v>
      </c>
      <c r="F28" s="331">
        <v>-1347</v>
      </c>
    </row>
    <row r="29" spans="1:5" ht="15.75">
      <c r="A29" s="187"/>
      <c r="B29" s="351"/>
      <c r="C29" s="351"/>
      <c r="D29" s="335"/>
      <c r="E29" s="335"/>
    </row>
    <row r="30" spans="1:5" ht="15.75">
      <c r="A30" s="334" t="s">
        <v>342</v>
      </c>
      <c r="C30" s="335"/>
      <c r="D30" s="336"/>
      <c r="E30" s="335"/>
    </row>
    <row r="32" spans="5:7" ht="15.75">
      <c r="E32" s="351"/>
      <c r="F32" s="351"/>
      <c r="G32" s="351"/>
    </row>
    <row r="35" s="220" customFormat="1" ht="15.75"/>
    <row r="36" spans="5:7" s="220" customFormat="1" ht="15.75">
      <c r="E36" s="351"/>
      <c r="F36" s="351"/>
      <c r="G36" s="351"/>
    </row>
  </sheetData>
  <sheetProtection/>
  <mergeCells count="7">
    <mergeCell ref="F7:F8"/>
    <mergeCell ref="A3:E3"/>
    <mergeCell ref="A7:A8"/>
    <mergeCell ref="B7:B8"/>
    <mergeCell ref="C7:C8"/>
    <mergeCell ref="D7:D8"/>
    <mergeCell ref="E7:E8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"/>
  <sheetViews>
    <sheetView tabSelected="1" view="pageBreakPreview" zoomScaleSheetLayoutView="100" zoomScalePageLayoutView="0" workbookViewId="0" topLeftCell="A1">
      <selection activeCell="Q7" sqref="Q7"/>
    </sheetView>
  </sheetViews>
  <sheetFormatPr defaultColWidth="9.140625" defaultRowHeight="12.75"/>
  <cols>
    <col min="23" max="23" width="3.421875" style="0" customWidth="1"/>
    <col min="24" max="24" width="11.7109375" style="0" customWidth="1"/>
  </cols>
  <sheetData>
    <row r="1" ht="15.75">
      <c r="N1" s="43" t="s">
        <v>314</v>
      </c>
    </row>
    <row r="2" spans="1:24" ht="20.25">
      <c r="A2" s="416" t="s">
        <v>351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V2" s="490"/>
      <c r="W2" s="490"/>
      <c r="X2" s="490"/>
    </row>
  </sheetData>
  <sheetProtection/>
  <mergeCells count="2">
    <mergeCell ref="V2:X2"/>
    <mergeCell ref="A2:N2"/>
  </mergeCells>
  <printOptions horizontalCentered="1"/>
  <pageMargins left="0.25" right="0.25" top="0.75" bottom="0.75" header="0.3" footer="0.3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zoomScalePageLayoutView="0" workbookViewId="0" topLeftCell="A1">
      <selection activeCell="I25" sqref="I25"/>
    </sheetView>
  </sheetViews>
  <sheetFormatPr defaultColWidth="9.140625" defaultRowHeight="12.75"/>
  <cols>
    <col min="1" max="1" width="20.7109375" style="1" customWidth="1"/>
    <col min="2" max="2" width="15.421875" style="1" bestFit="1" customWidth="1"/>
    <col min="3" max="3" width="16.57421875" style="1" bestFit="1" customWidth="1"/>
    <col min="4" max="4" width="20.57421875" style="1" customWidth="1"/>
    <col min="5" max="5" width="14.00390625" style="1" customWidth="1"/>
    <col min="6" max="6" width="14.28125" style="1" bestFit="1" customWidth="1"/>
    <col min="7" max="7" width="14.28125" style="1" customWidth="1"/>
    <col min="8" max="8" width="14.57421875" style="1" customWidth="1"/>
    <col min="9" max="9" width="15.00390625" style="1" customWidth="1"/>
    <col min="10" max="10" width="16.57421875" style="1" bestFit="1" customWidth="1"/>
    <col min="11" max="11" width="15.421875" style="1" bestFit="1" customWidth="1"/>
    <col min="12" max="16384" width="9.140625" style="1" customWidth="1"/>
  </cols>
  <sheetData>
    <row r="1" spans="1:10" ht="24.75" customHeight="1">
      <c r="A1" s="390" t="s">
        <v>333</v>
      </c>
      <c r="B1" s="390"/>
      <c r="C1" s="390"/>
      <c r="D1" s="390"/>
      <c r="E1" s="390"/>
      <c r="F1" s="390"/>
      <c r="G1" s="390"/>
      <c r="H1" s="390"/>
      <c r="I1" s="390"/>
      <c r="J1" s="390"/>
    </row>
    <row r="2" spans="1:10" ht="15.75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ht="15.75">
      <c r="A3" s="32"/>
      <c r="B3" s="32"/>
      <c r="C3" s="32"/>
      <c r="D3" s="32"/>
      <c r="E3" s="32"/>
      <c r="F3" s="32"/>
      <c r="G3" s="32"/>
      <c r="H3" s="32"/>
      <c r="I3" s="32"/>
      <c r="J3" s="33" t="s">
        <v>249</v>
      </c>
    </row>
    <row r="4" spans="1:10" ht="13.5" thickBot="1">
      <c r="A4" s="34"/>
      <c r="B4" s="34"/>
      <c r="C4" s="34"/>
      <c r="D4" s="34"/>
      <c r="E4" s="34"/>
      <c r="F4" s="34"/>
      <c r="G4" s="34"/>
      <c r="H4" s="34"/>
      <c r="I4" s="34"/>
      <c r="J4" s="33" t="s">
        <v>127</v>
      </c>
    </row>
    <row r="5" spans="1:10" ht="57.75" thickBot="1">
      <c r="A5" s="35"/>
      <c r="B5" s="36" t="s">
        <v>28</v>
      </c>
      <c r="C5" s="36" t="s">
        <v>29</v>
      </c>
      <c r="D5" s="36" t="s">
        <v>30</v>
      </c>
      <c r="E5" s="36" t="s">
        <v>31</v>
      </c>
      <c r="F5" s="36" t="s">
        <v>32</v>
      </c>
      <c r="G5" s="36" t="s">
        <v>33</v>
      </c>
      <c r="H5" s="37" t="s">
        <v>34</v>
      </c>
      <c r="I5" s="37" t="s">
        <v>35</v>
      </c>
      <c r="J5" s="38" t="s">
        <v>272</v>
      </c>
    </row>
    <row r="6" spans="1:10" ht="60">
      <c r="A6" s="39" t="s">
        <v>347</v>
      </c>
      <c r="B6" s="40">
        <v>45704486.02</v>
      </c>
      <c r="C6" s="40">
        <v>107451153.29</v>
      </c>
      <c r="D6" s="40">
        <v>44090239.84</v>
      </c>
      <c r="E6" s="40">
        <v>2106356.79</v>
      </c>
      <c r="F6" s="40">
        <v>4188944.96</v>
      </c>
      <c r="G6" s="40">
        <v>12589.2</v>
      </c>
      <c r="H6" s="40">
        <v>0</v>
      </c>
      <c r="I6" s="40">
        <v>2122079.39</v>
      </c>
      <c r="J6" s="40">
        <f>SUM(B6:I6)</f>
        <v>205675849.48999998</v>
      </c>
    </row>
    <row r="7" spans="1:10" ht="15">
      <c r="A7" s="41" t="s">
        <v>36</v>
      </c>
      <c r="B7" s="40">
        <v>25680</v>
      </c>
      <c r="C7" s="40">
        <v>597652.03</v>
      </c>
      <c r="D7" s="40">
        <v>1858554.24</v>
      </c>
      <c r="E7" s="40">
        <v>235498.22</v>
      </c>
      <c r="F7" s="40">
        <v>0</v>
      </c>
      <c r="G7" s="40">
        <v>0</v>
      </c>
      <c r="H7" s="40">
        <v>245507.2</v>
      </c>
      <c r="I7" s="40">
        <v>2347449.87</v>
      </c>
      <c r="J7" s="40">
        <f>SUM(B7:I7)</f>
        <v>5310341.5600000005</v>
      </c>
    </row>
    <row r="8" spans="1:10" ht="15">
      <c r="A8" s="41" t="s">
        <v>37</v>
      </c>
      <c r="B8" s="40">
        <v>12259.56</v>
      </c>
      <c r="C8" s="40">
        <v>1480.34</v>
      </c>
      <c r="D8" s="40">
        <v>4587704.6</v>
      </c>
      <c r="E8" s="40">
        <v>84373.42</v>
      </c>
      <c r="F8" s="40">
        <v>0</v>
      </c>
      <c r="G8" s="40">
        <v>0</v>
      </c>
      <c r="H8" s="40">
        <v>25680</v>
      </c>
      <c r="I8" s="40">
        <v>2691704.49</v>
      </c>
      <c r="J8" s="40">
        <f>SUM(B8:I8)</f>
        <v>7403202.41</v>
      </c>
    </row>
    <row r="9" spans="1:10" ht="15">
      <c r="A9" s="41" t="s">
        <v>38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</row>
    <row r="10" spans="1:10" ht="30">
      <c r="A10" s="41" t="s">
        <v>5</v>
      </c>
      <c r="B10" s="40">
        <f>SUM(B6+B7-B8)</f>
        <v>45717906.46</v>
      </c>
      <c r="C10" s="40">
        <f aca="true" t="shared" si="0" ref="C10:I10">SUM(C6+C7-C8)</f>
        <v>108047324.98</v>
      </c>
      <c r="D10" s="40">
        <f t="shared" si="0"/>
        <v>41361089.480000004</v>
      </c>
      <c r="E10" s="40">
        <f t="shared" si="0"/>
        <v>2257481.5900000003</v>
      </c>
      <c r="F10" s="40">
        <f t="shared" si="0"/>
        <v>4188944.96</v>
      </c>
      <c r="G10" s="40">
        <f>SUM(G6+G7-G8)</f>
        <v>12589.2</v>
      </c>
      <c r="H10" s="40">
        <f t="shared" si="0"/>
        <v>219827.2</v>
      </c>
      <c r="I10" s="40">
        <f t="shared" si="0"/>
        <v>1777824.7699999996</v>
      </c>
      <c r="J10" s="40">
        <f>SUM(J6+J7-J8)</f>
        <v>203582988.64</v>
      </c>
    </row>
    <row r="11" spans="1:10" ht="45">
      <c r="A11" s="39" t="s">
        <v>348</v>
      </c>
      <c r="B11" s="40">
        <v>44471106.11</v>
      </c>
      <c r="C11" s="40">
        <v>38037143.55</v>
      </c>
      <c r="D11" s="40">
        <v>36981285.26</v>
      </c>
      <c r="E11" s="40">
        <v>1542537.02</v>
      </c>
      <c r="F11" s="40">
        <v>0</v>
      </c>
      <c r="G11" s="40">
        <v>0</v>
      </c>
      <c r="H11" s="40">
        <v>0</v>
      </c>
      <c r="I11" s="40">
        <v>0</v>
      </c>
      <c r="J11" s="40">
        <f>SUM(B11:I11)</f>
        <v>121032071.93999998</v>
      </c>
    </row>
    <row r="12" spans="1:10" ht="15">
      <c r="A12" s="41" t="s">
        <v>39</v>
      </c>
      <c r="B12" s="40">
        <v>542431.2</v>
      </c>
      <c r="C12" s="40">
        <v>2983649.15</v>
      </c>
      <c r="D12" s="40">
        <v>3177722.66</v>
      </c>
      <c r="E12" s="40">
        <v>168562</v>
      </c>
      <c r="F12" s="40">
        <v>0</v>
      </c>
      <c r="G12" s="40">
        <v>0</v>
      </c>
      <c r="H12" s="40">
        <v>0</v>
      </c>
      <c r="I12" s="40">
        <v>0</v>
      </c>
      <c r="J12" s="40">
        <f>SUM(B12:I12)</f>
        <v>6872365.01</v>
      </c>
    </row>
    <row r="13" spans="1:10" ht="15">
      <c r="A13" s="41" t="s">
        <v>40</v>
      </c>
      <c r="B13" s="40">
        <v>12259.56</v>
      </c>
      <c r="C13" s="40">
        <v>62599.69</v>
      </c>
      <c r="D13" s="40">
        <v>4587704.6</v>
      </c>
      <c r="E13" s="40">
        <v>84373.42</v>
      </c>
      <c r="F13" s="40">
        <v>0</v>
      </c>
      <c r="G13" s="40">
        <v>0</v>
      </c>
      <c r="H13" s="40">
        <v>0</v>
      </c>
      <c r="I13" s="40">
        <v>0</v>
      </c>
      <c r="J13" s="40">
        <f>SUM(B13:I13)</f>
        <v>4746937.27</v>
      </c>
    </row>
    <row r="14" spans="1:10" ht="30">
      <c r="A14" s="41" t="s">
        <v>5</v>
      </c>
      <c r="B14" s="40">
        <f>SUM(B11+B12-B13)</f>
        <v>45001277.75</v>
      </c>
      <c r="C14" s="40">
        <f>SUM(C11+C12-C13)</f>
        <v>40958193.01</v>
      </c>
      <c r="D14" s="40">
        <f>SUM(D11+D12-D13)</f>
        <v>35571303.32</v>
      </c>
      <c r="E14" s="40">
        <f>SUM(E11+E12-E13)</f>
        <v>1626725.6</v>
      </c>
      <c r="F14" s="40">
        <v>0</v>
      </c>
      <c r="G14" s="40">
        <v>0</v>
      </c>
      <c r="H14" s="40">
        <v>0</v>
      </c>
      <c r="I14" s="40">
        <v>0</v>
      </c>
      <c r="J14" s="40">
        <f>SUM(J11+J12-J13)</f>
        <v>123157499.67999999</v>
      </c>
    </row>
    <row r="15" spans="1:10" ht="60">
      <c r="A15" s="39" t="s">
        <v>349</v>
      </c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5">
      <c r="A16" s="41" t="s">
        <v>36</v>
      </c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5">
      <c r="A17" s="41" t="s">
        <v>37</v>
      </c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30">
      <c r="A18" s="41" t="s">
        <v>5</v>
      </c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4.25">
      <c r="A19" s="391" t="s">
        <v>41</v>
      </c>
      <c r="B19" s="391"/>
      <c r="C19" s="391"/>
      <c r="D19" s="391"/>
      <c r="E19" s="391"/>
      <c r="F19" s="391"/>
      <c r="G19" s="391"/>
      <c r="H19" s="391"/>
      <c r="I19" s="391"/>
      <c r="J19" s="391"/>
    </row>
    <row r="20" spans="1:10" ht="45">
      <c r="A20" s="41" t="s">
        <v>42</v>
      </c>
      <c r="B20" s="40">
        <f>SUM(B6-B11)</f>
        <v>1233379.9100000039</v>
      </c>
      <c r="C20" s="40">
        <f>SUM(C6-C11)</f>
        <v>69414009.74000001</v>
      </c>
      <c r="D20" s="40">
        <f>SUM(D6-D11)</f>
        <v>7108954.580000006</v>
      </c>
      <c r="E20" s="40">
        <f>SUM(E6-E11)</f>
        <v>563819.77</v>
      </c>
      <c r="F20" s="40">
        <f>SUM(F6)</f>
        <v>4188944.96</v>
      </c>
      <c r="G20" s="40">
        <f>SUM(G6)</f>
        <v>12589.2</v>
      </c>
      <c r="H20" s="40">
        <f>SUM(H6)</f>
        <v>0</v>
      </c>
      <c r="I20" s="40">
        <f>SUM(I6)</f>
        <v>2122079.39</v>
      </c>
      <c r="J20" s="40">
        <f>SUM(B20:I20)</f>
        <v>84643777.55000001</v>
      </c>
    </row>
    <row r="21" spans="1:10" ht="30">
      <c r="A21" s="41" t="s">
        <v>5</v>
      </c>
      <c r="B21" s="40">
        <f>SUM(B10-B14)</f>
        <v>716628.7100000009</v>
      </c>
      <c r="C21" s="40">
        <f>SUM(C10-C14)</f>
        <v>67089131.970000006</v>
      </c>
      <c r="D21" s="40">
        <f>SUM(D10-D14)</f>
        <v>5789786.160000004</v>
      </c>
      <c r="E21" s="40">
        <f>SUM(E10-E14)</f>
        <v>630755.9900000002</v>
      </c>
      <c r="F21" s="40">
        <f>SUM(F10)</f>
        <v>4188944.96</v>
      </c>
      <c r="G21" s="40">
        <f>SUM(G10)</f>
        <v>12589.2</v>
      </c>
      <c r="H21" s="40">
        <f>SUM(H10)</f>
        <v>219827.2</v>
      </c>
      <c r="I21" s="40">
        <f>SUM(I10)</f>
        <v>1777824.7699999996</v>
      </c>
      <c r="J21" s="40">
        <f>SUM(B21:I21)</f>
        <v>80425488.96</v>
      </c>
    </row>
  </sheetData>
  <sheetProtection/>
  <mergeCells count="2">
    <mergeCell ref="A1:J1"/>
    <mergeCell ref="A19:J19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showGridLines="0" zoomScaleSheetLayoutView="100" zoomScalePageLayoutView="0" workbookViewId="0" topLeftCell="A1">
      <selection activeCell="E24" sqref="E24"/>
    </sheetView>
  </sheetViews>
  <sheetFormatPr defaultColWidth="18.421875" defaultRowHeight="12.75"/>
  <cols>
    <col min="1" max="1" width="46.421875" style="1" customWidth="1"/>
    <col min="2" max="2" width="26.28125" style="1" customWidth="1"/>
    <col min="3" max="3" width="28.00390625" style="1" customWidth="1"/>
    <col min="4" max="16384" width="18.421875" style="1" customWidth="1"/>
  </cols>
  <sheetData>
    <row r="1" spans="1:3" ht="15.75">
      <c r="A1" s="43"/>
      <c r="B1" s="43"/>
      <c r="C1" s="44" t="s">
        <v>250</v>
      </c>
    </row>
    <row r="2" spans="1:3" ht="15.75">
      <c r="A2" s="43"/>
      <c r="B2" s="43"/>
      <c r="C2" s="43"/>
    </row>
    <row r="3" spans="1:3" s="45" customFormat="1" ht="34.5" customHeight="1">
      <c r="A3" s="393" t="s">
        <v>311</v>
      </c>
      <c r="B3" s="393"/>
      <c r="C3" s="393"/>
    </row>
    <row r="4" spans="1:3" ht="14.25">
      <c r="A4" s="394" t="s">
        <v>251</v>
      </c>
      <c r="B4" s="394"/>
      <c r="C4" s="394"/>
    </row>
    <row r="5" spans="1:3" ht="15.75">
      <c r="A5" s="46"/>
      <c r="B5" s="46"/>
      <c r="C5" s="46"/>
    </row>
    <row r="6" spans="1:3" ht="16.5" thickBot="1">
      <c r="A6" s="47"/>
      <c r="B6" s="43"/>
      <c r="C6" s="48" t="s">
        <v>127</v>
      </c>
    </row>
    <row r="7" spans="1:3" s="49" customFormat="1" ht="33.75" customHeight="1">
      <c r="A7" s="395" t="s">
        <v>43</v>
      </c>
      <c r="B7" s="398" t="s">
        <v>44</v>
      </c>
      <c r="C7" s="399"/>
    </row>
    <row r="8" spans="1:3" s="49" customFormat="1" ht="15.75">
      <c r="A8" s="396"/>
      <c r="B8" s="400" t="s">
        <v>45</v>
      </c>
      <c r="C8" s="401"/>
    </row>
    <row r="9" spans="1:3" s="49" customFormat="1" ht="48" thickBot="1">
      <c r="A9" s="397"/>
      <c r="B9" s="50" t="s">
        <v>46</v>
      </c>
      <c r="C9" s="51" t="s">
        <v>47</v>
      </c>
    </row>
    <row r="10" spans="1:3" s="49" customFormat="1" ht="16.5" customHeight="1">
      <c r="A10" s="52" t="s">
        <v>48</v>
      </c>
      <c r="B10" s="53">
        <v>596660226.6</v>
      </c>
      <c r="C10" s="54">
        <v>524239248.8</v>
      </c>
    </row>
    <row r="11" spans="1:3" s="49" customFormat="1" ht="16.5" customHeight="1">
      <c r="A11" s="42" t="s">
        <v>49</v>
      </c>
      <c r="B11" s="55">
        <v>166176196.5</v>
      </c>
      <c r="C11" s="56">
        <v>158092827.66</v>
      </c>
    </row>
    <row r="12" spans="1:3" s="49" customFormat="1" ht="16.5" customHeight="1">
      <c r="A12" s="42" t="s">
        <v>50</v>
      </c>
      <c r="B12" s="55">
        <v>1833562.9800000004</v>
      </c>
      <c r="C12" s="56">
        <v>1816807.97</v>
      </c>
    </row>
    <row r="13" spans="1:3" s="49" customFormat="1" ht="16.5" customHeight="1">
      <c r="A13" s="42" t="s">
        <v>51</v>
      </c>
      <c r="B13" s="55">
        <v>1023.49</v>
      </c>
      <c r="C13" s="56">
        <v>1036.93</v>
      </c>
    </row>
    <row r="14" spans="1:3" s="49" customFormat="1" ht="16.5" customHeight="1">
      <c r="A14" s="42" t="s">
        <v>52</v>
      </c>
      <c r="B14" s="55">
        <v>1697782.5800000003</v>
      </c>
      <c r="C14" s="56">
        <v>1475834.32</v>
      </c>
    </row>
    <row r="15" spans="1:3" s="49" customFormat="1" ht="16.5" customHeight="1">
      <c r="A15" s="42" t="s">
        <v>53</v>
      </c>
      <c r="B15" s="55">
        <v>13632208.719999999</v>
      </c>
      <c r="C15" s="56">
        <v>11985260.3</v>
      </c>
    </row>
    <row r="16" spans="1:3" s="49" customFormat="1" ht="16.5" customHeight="1" thickBot="1">
      <c r="A16" s="57" t="s">
        <v>54</v>
      </c>
      <c r="B16" s="58">
        <v>6088716.699999999</v>
      </c>
      <c r="C16" s="59">
        <v>5086790.05</v>
      </c>
    </row>
    <row r="17" spans="1:3" s="49" customFormat="1" ht="16.5" customHeight="1" thickBot="1">
      <c r="A17" s="60" t="s">
        <v>55</v>
      </c>
      <c r="B17" s="61">
        <f>SUM(B10:B16)</f>
        <v>786089717.5700002</v>
      </c>
      <c r="C17" s="62">
        <f>SUM(C10:C16)</f>
        <v>702697806.03</v>
      </c>
    </row>
    <row r="18" spans="1:3" s="49" customFormat="1" ht="16.5" customHeight="1">
      <c r="A18" s="402" t="s">
        <v>56</v>
      </c>
      <c r="B18" s="403"/>
      <c r="C18" s="404"/>
    </row>
    <row r="19" spans="1:3" s="49" customFormat="1" ht="16.5" customHeight="1">
      <c r="A19" s="63" t="s">
        <v>57</v>
      </c>
      <c r="B19" s="64">
        <v>785286696.1600002</v>
      </c>
      <c r="C19" s="65">
        <v>692081570.63</v>
      </c>
    </row>
    <row r="20" spans="1:3" s="49" customFormat="1" ht="15.75">
      <c r="A20" s="66" t="s">
        <v>58</v>
      </c>
      <c r="B20" s="64">
        <v>803021.4100000001</v>
      </c>
      <c r="C20" s="67">
        <v>10616235.399999999</v>
      </c>
    </row>
    <row r="21" spans="1:3" s="49" customFormat="1" ht="16.5" customHeight="1">
      <c r="A21" s="66" t="s">
        <v>59</v>
      </c>
      <c r="B21" s="374" t="s">
        <v>301</v>
      </c>
      <c r="C21" s="375" t="s">
        <v>301</v>
      </c>
    </row>
    <row r="22" spans="1:4" s="49" customFormat="1" ht="16.5" customHeight="1" thickBot="1">
      <c r="A22" s="68" t="s">
        <v>312</v>
      </c>
      <c r="B22" s="372">
        <v>786089717.5700002</v>
      </c>
      <c r="C22" s="373">
        <v>702697806.03</v>
      </c>
      <c r="D22" s="1"/>
    </row>
    <row r="24" spans="1:3" ht="63.75" customHeight="1">
      <c r="A24" s="405" t="s">
        <v>313</v>
      </c>
      <c r="B24" s="405"/>
      <c r="C24" s="405"/>
    </row>
    <row r="26" spans="1:3" ht="15.75">
      <c r="A26" s="392"/>
      <c r="B26" s="392"/>
      <c r="C26" s="392"/>
    </row>
    <row r="27" ht="12.75">
      <c r="D27" s="69"/>
    </row>
    <row r="28" ht="12.75">
      <c r="C28" s="69"/>
    </row>
  </sheetData>
  <sheetProtection/>
  <mergeCells count="8">
    <mergeCell ref="A26:C26"/>
    <mergeCell ref="A3:C3"/>
    <mergeCell ref="A4:C4"/>
    <mergeCell ref="A7:A9"/>
    <mergeCell ref="B7:C7"/>
    <mergeCell ref="B8:C8"/>
    <mergeCell ref="A18:C18"/>
    <mergeCell ref="A24:C2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GridLines="0" zoomScalePageLayoutView="0" workbookViewId="0" topLeftCell="A16">
      <selection activeCell="A2" sqref="A2:J2"/>
    </sheetView>
  </sheetViews>
  <sheetFormatPr defaultColWidth="9.140625" defaultRowHeight="12.75"/>
  <cols>
    <col min="1" max="1" width="8.57421875" style="1" customWidth="1"/>
    <col min="2" max="2" width="21.28125" style="1" customWidth="1"/>
    <col min="3" max="3" width="24.140625" style="1" customWidth="1"/>
    <col min="4" max="4" width="25.8515625" style="1" customWidth="1"/>
    <col min="5" max="10" width="21.28125" style="1" customWidth="1"/>
    <col min="11" max="16384" width="9.140625" style="1" customWidth="1"/>
  </cols>
  <sheetData>
    <row r="1" ht="15.75">
      <c r="J1" s="44" t="s">
        <v>252</v>
      </c>
    </row>
    <row r="2" spans="1:10" ht="18.75">
      <c r="A2" s="416" t="s">
        <v>335</v>
      </c>
      <c r="B2" s="416"/>
      <c r="C2" s="416"/>
      <c r="D2" s="416"/>
      <c r="E2" s="416"/>
      <c r="F2" s="416"/>
      <c r="G2" s="416"/>
      <c r="H2" s="416"/>
      <c r="I2" s="416"/>
      <c r="J2" s="416"/>
    </row>
    <row r="4" ht="15" customHeight="1">
      <c r="J4" s="70" t="s">
        <v>127</v>
      </c>
    </row>
    <row r="5" ht="13.5" customHeight="1" thickBot="1"/>
    <row r="6" spans="1:10" ht="22.5" customHeight="1" thickBot="1">
      <c r="A6" s="417" t="s">
        <v>275</v>
      </c>
      <c r="B6" s="420" t="s">
        <v>129</v>
      </c>
      <c r="C6" s="406" t="s">
        <v>130</v>
      </c>
      <c r="D6" s="409" t="s">
        <v>131</v>
      </c>
      <c r="E6" s="410"/>
      <c r="F6" s="410"/>
      <c r="G6" s="410"/>
      <c r="H6" s="410"/>
      <c r="I6" s="410"/>
      <c r="J6" s="411"/>
    </row>
    <row r="7" spans="1:10" ht="30" customHeight="1" thickBot="1">
      <c r="A7" s="418"/>
      <c r="B7" s="421"/>
      <c r="C7" s="407"/>
      <c r="D7" s="412" t="s">
        <v>132</v>
      </c>
      <c r="E7" s="414" t="s">
        <v>133</v>
      </c>
      <c r="F7" s="414"/>
      <c r="G7" s="414"/>
      <c r="H7" s="414"/>
      <c r="I7" s="414"/>
      <c r="J7" s="415"/>
    </row>
    <row r="8" spans="1:10" ht="32.25" thickBot="1">
      <c r="A8" s="419"/>
      <c r="B8" s="422"/>
      <c r="C8" s="408"/>
      <c r="D8" s="413"/>
      <c r="E8" s="71" t="s">
        <v>134</v>
      </c>
      <c r="F8" s="72" t="s">
        <v>135</v>
      </c>
      <c r="G8" s="73" t="s">
        <v>136</v>
      </c>
      <c r="H8" s="73" t="s">
        <v>137</v>
      </c>
      <c r="I8" s="73" t="s">
        <v>297</v>
      </c>
      <c r="J8" s="74" t="s">
        <v>54</v>
      </c>
    </row>
    <row r="9" spans="1:10" ht="15.75" customHeight="1">
      <c r="A9" s="75">
        <v>210</v>
      </c>
      <c r="B9" s="76" t="s">
        <v>138</v>
      </c>
      <c r="C9" s="77">
        <v>33693384.72</v>
      </c>
      <c r="D9" s="78">
        <v>2312376.08</v>
      </c>
      <c r="E9" s="79">
        <v>20987860.229999997</v>
      </c>
      <c r="F9" s="79">
        <v>9700905.66</v>
      </c>
      <c r="G9" s="79">
        <v>17558.86</v>
      </c>
      <c r="H9" s="79">
        <v>66.05000000000001</v>
      </c>
      <c r="I9" s="79">
        <v>674617.84</v>
      </c>
      <c r="J9" s="80">
        <v>0</v>
      </c>
    </row>
    <row r="10" spans="1:10" ht="15.75" customHeight="1">
      <c r="A10" s="75">
        <v>280</v>
      </c>
      <c r="B10" s="81" t="s">
        <v>139</v>
      </c>
      <c r="C10" s="77">
        <v>6611805.07</v>
      </c>
      <c r="D10" s="78">
        <v>1218529.46</v>
      </c>
      <c r="E10" s="82">
        <v>4365463.7299999995</v>
      </c>
      <c r="F10" s="82">
        <v>959697.9099999999</v>
      </c>
      <c r="G10" s="82">
        <v>13084.15</v>
      </c>
      <c r="H10" s="82">
        <v>0</v>
      </c>
      <c r="I10" s="82">
        <v>55029.82</v>
      </c>
      <c r="J10" s="80">
        <v>0</v>
      </c>
    </row>
    <row r="11" spans="1:10" ht="15.75" customHeight="1">
      <c r="A11" s="75">
        <v>20</v>
      </c>
      <c r="B11" s="83" t="s">
        <v>140</v>
      </c>
      <c r="C11" s="77">
        <v>245564579.02000007</v>
      </c>
      <c r="D11" s="78">
        <v>27767169.84</v>
      </c>
      <c r="E11" s="82">
        <v>183000302.37</v>
      </c>
      <c r="F11" s="82">
        <v>34206799.92</v>
      </c>
      <c r="G11" s="82">
        <v>514043.1</v>
      </c>
      <c r="H11" s="82">
        <v>15.5</v>
      </c>
      <c r="I11" s="82">
        <v>76248.29000000027</v>
      </c>
      <c r="J11" s="80">
        <v>0</v>
      </c>
    </row>
    <row r="12" spans="1:10" ht="15.75" customHeight="1">
      <c r="A12" s="75">
        <v>170</v>
      </c>
      <c r="B12" s="81" t="s">
        <v>141</v>
      </c>
      <c r="C12" s="77">
        <v>9343190.699999997</v>
      </c>
      <c r="D12" s="78">
        <v>500742.43999999994</v>
      </c>
      <c r="E12" s="82">
        <v>7053625.02</v>
      </c>
      <c r="F12" s="82">
        <v>1573918.38</v>
      </c>
      <c r="G12" s="82">
        <v>32225.36</v>
      </c>
      <c r="H12" s="82">
        <v>0</v>
      </c>
      <c r="I12" s="82">
        <v>182679.5</v>
      </c>
      <c r="J12" s="80">
        <v>0</v>
      </c>
    </row>
    <row r="13" spans="1:10" ht="15.75" customHeight="1">
      <c r="A13" s="75">
        <v>180</v>
      </c>
      <c r="B13" s="81" t="s">
        <v>142</v>
      </c>
      <c r="C13" s="77">
        <v>11027533.31</v>
      </c>
      <c r="D13" s="78">
        <v>1117663.4400000002</v>
      </c>
      <c r="E13" s="82">
        <v>7310550.26</v>
      </c>
      <c r="F13" s="82">
        <v>1997001.56</v>
      </c>
      <c r="G13" s="82">
        <v>10025.16</v>
      </c>
      <c r="H13" s="82">
        <v>0</v>
      </c>
      <c r="I13" s="82">
        <v>592292.89</v>
      </c>
      <c r="J13" s="80">
        <v>0</v>
      </c>
    </row>
    <row r="14" spans="1:10" ht="15.75" customHeight="1">
      <c r="A14" s="75">
        <v>50</v>
      </c>
      <c r="B14" s="81" t="s">
        <v>143</v>
      </c>
      <c r="C14" s="77">
        <v>15431940.750000002</v>
      </c>
      <c r="D14" s="78">
        <v>919173.59</v>
      </c>
      <c r="E14" s="82">
        <v>8785939.49</v>
      </c>
      <c r="F14" s="82">
        <v>4802951.640000001</v>
      </c>
      <c r="G14" s="82">
        <v>104624.13</v>
      </c>
      <c r="H14" s="82">
        <v>14.6</v>
      </c>
      <c r="I14" s="82">
        <v>819237.3</v>
      </c>
      <c r="J14" s="80">
        <v>0</v>
      </c>
    </row>
    <row r="15" spans="1:10" ht="15.75" customHeight="1">
      <c r="A15" s="75">
        <v>60</v>
      </c>
      <c r="B15" s="81" t="s">
        <v>144</v>
      </c>
      <c r="C15" s="77">
        <v>19449375.43</v>
      </c>
      <c r="D15" s="78">
        <v>1625197.09</v>
      </c>
      <c r="E15" s="82">
        <v>9033818.25</v>
      </c>
      <c r="F15" s="82">
        <v>8545108.629999999</v>
      </c>
      <c r="G15" s="82">
        <v>32545.760000000002</v>
      </c>
      <c r="H15" s="82">
        <v>1.56</v>
      </c>
      <c r="I15" s="82">
        <v>212704.13999999998</v>
      </c>
      <c r="J15" s="80">
        <v>0</v>
      </c>
    </row>
    <row r="16" spans="1:10" ht="15.75" customHeight="1">
      <c r="A16" s="75">
        <v>290</v>
      </c>
      <c r="B16" s="84" t="s">
        <v>145</v>
      </c>
      <c r="C16" s="77">
        <v>6458388.679999999</v>
      </c>
      <c r="D16" s="78">
        <v>784515.8500000001</v>
      </c>
      <c r="E16" s="82">
        <v>3652789.3200000003</v>
      </c>
      <c r="F16" s="82">
        <v>1789039.04</v>
      </c>
      <c r="G16" s="82">
        <v>9980.26</v>
      </c>
      <c r="H16" s="82">
        <v>-7.99</v>
      </c>
      <c r="I16" s="82">
        <v>222072.2</v>
      </c>
      <c r="J16" s="80">
        <v>0</v>
      </c>
    </row>
    <row r="17" spans="1:10" ht="15.75" customHeight="1">
      <c r="A17" s="75">
        <v>120</v>
      </c>
      <c r="B17" s="81" t="s">
        <v>146</v>
      </c>
      <c r="C17" s="77">
        <v>9680458.379999999</v>
      </c>
      <c r="D17" s="78">
        <v>744907.93</v>
      </c>
      <c r="E17" s="82">
        <v>5967056.65</v>
      </c>
      <c r="F17" s="82">
        <v>2712538.34</v>
      </c>
      <c r="G17" s="82">
        <v>147802.44</v>
      </c>
      <c r="H17" s="82">
        <v>0</v>
      </c>
      <c r="I17" s="82">
        <v>108153.02</v>
      </c>
      <c r="J17" s="80">
        <v>0</v>
      </c>
    </row>
    <row r="18" spans="1:10" ht="15.75" customHeight="1">
      <c r="A18" s="75">
        <v>340</v>
      </c>
      <c r="B18" s="81" t="s">
        <v>147</v>
      </c>
      <c r="C18" s="77">
        <v>41704881.580000006</v>
      </c>
      <c r="D18" s="78">
        <v>5531319.69</v>
      </c>
      <c r="E18" s="82">
        <v>19565383.980000004</v>
      </c>
      <c r="F18" s="82">
        <v>14929436.37</v>
      </c>
      <c r="G18" s="82">
        <v>120183.84999999999</v>
      </c>
      <c r="H18" s="82">
        <v>63.06</v>
      </c>
      <c r="I18" s="82">
        <v>1558494.6300000001</v>
      </c>
      <c r="J18" s="80">
        <v>0</v>
      </c>
    </row>
    <row r="19" spans="1:10" ht="15.75" customHeight="1">
      <c r="A19" s="75">
        <v>130</v>
      </c>
      <c r="B19" s="81" t="s">
        <v>148</v>
      </c>
      <c r="C19" s="77">
        <v>11842778.090000002</v>
      </c>
      <c r="D19" s="78">
        <v>1972380.99</v>
      </c>
      <c r="E19" s="82">
        <v>6597719.880000001</v>
      </c>
      <c r="F19" s="82">
        <v>2435960.42</v>
      </c>
      <c r="G19" s="82">
        <v>29193.72</v>
      </c>
      <c r="H19" s="82">
        <v>0</v>
      </c>
      <c r="I19" s="82">
        <v>807523.0800000001</v>
      </c>
      <c r="J19" s="80">
        <v>0</v>
      </c>
    </row>
    <row r="20" spans="1:10" ht="15.75" customHeight="1">
      <c r="A20" s="75">
        <v>190</v>
      </c>
      <c r="B20" s="81" t="s">
        <v>149</v>
      </c>
      <c r="C20" s="77">
        <v>17089115.650000002</v>
      </c>
      <c r="D20" s="78">
        <v>642542.54</v>
      </c>
      <c r="E20" s="82">
        <v>13745486.149999999</v>
      </c>
      <c r="F20" s="82">
        <v>2626685.46</v>
      </c>
      <c r="G20" s="82">
        <v>10778.3</v>
      </c>
      <c r="H20" s="82">
        <v>55.230000000000004</v>
      </c>
      <c r="I20" s="82">
        <v>63567.97</v>
      </c>
      <c r="J20" s="80">
        <v>0</v>
      </c>
    </row>
    <row r="21" spans="1:10" ht="15.75" customHeight="1">
      <c r="A21" s="75">
        <v>220</v>
      </c>
      <c r="B21" s="85" t="s">
        <v>150</v>
      </c>
      <c r="C21" s="77">
        <v>5267610.580000001</v>
      </c>
      <c r="D21" s="78">
        <v>429086.75</v>
      </c>
      <c r="E21" s="82">
        <v>3753108.74</v>
      </c>
      <c r="F21" s="82">
        <v>810200.46</v>
      </c>
      <c r="G21" s="82">
        <v>23135.93</v>
      </c>
      <c r="H21" s="82">
        <v>0</v>
      </c>
      <c r="I21" s="82">
        <v>252078.7</v>
      </c>
      <c r="J21" s="80">
        <v>0</v>
      </c>
    </row>
    <row r="22" spans="1:10" ht="15.75" customHeight="1">
      <c r="A22" s="75">
        <v>200</v>
      </c>
      <c r="B22" s="81" t="s">
        <v>151</v>
      </c>
      <c r="C22" s="77">
        <v>10433873.07</v>
      </c>
      <c r="D22" s="78">
        <v>992264.24</v>
      </c>
      <c r="E22" s="82">
        <v>6355246.25</v>
      </c>
      <c r="F22" s="82">
        <v>2632517.6799999997</v>
      </c>
      <c r="G22" s="82">
        <v>25870.84</v>
      </c>
      <c r="H22" s="82">
        <v>0</v>
      </c>
      <c r="I22" s="82">
        <v>427974.06</v>
      </c>
      <c r="J22" s="80">
        <v>0</v>
      </c>
    </row>
    <row r="23" spans="1:10" ht="15.75" customHeight="1">
      <c r="A23" s="75">
        <v>360</v>
      </c>
      <c r="B23" s="81" t="s">
        <v>152</v>
      </c>
      <c r="C23" s="77">
        <v>9228832.88</v>
      </c>
      <c r="D23" s="78">
        <v>965900.93</v>
      </c>
      <c r="E23" s="82">
        <v>4919211.030000001</v>
      </c>
      <c r="F23" s="82">
        <v>2460349.66</v>
      </c>
      <c r="G23" s="82">
        <v>17919.71</v>
      </c>
      <c r="H23" s="82">
        <v>45.79</v>
      </c>
      <c r="I23" s="82">
        <v>865405.76</v>
      </c>
      <c r="J23" s="80">
        <v>0</v>
      </c>
    </row>
    <row r="24" spans="1:10" ht="15.75" customHeight="1">
      <c r="A24" s="75">
        <v>110</v>
      </c>
      <c r="B24" s="81" t="s">
        <v>153</v>
      </c>
      <c r="C24" s="77">
        <v>21240993.070000004</v>
      </c>
      <c r="D24" s="78">
        <v>2171256.49</v>
      </c>
      <c r="E24" s="82">
        <v>12280139.320000002</v>
      </c>
      <c r="F24" s="82">
        <v>6033828.95</v>
      </c>
      <c r="G24" s="82">
        <v>89065.3</v>
      </c>
      <c r="H24" s="82">
        <v>0</v>
      </c>
      <c r="I24" s="82">
        <v>666703.01</v>
      </c>
      <c r="J24" s="80">
        <v>0</v>
      </c>
    </row>
    <row r="25" spans="1:10" ht="15.75" customHeight="1">
      <c r="A25" s="75">
        <v>140</v>
      </c>
      <c r="B25" s="86" t="s">
        <v>154</v>
      </c>
      <c r="C25" s="77">
        <v>10000255.91</v>
      </c>
      <c r="D25" s="78">
        <v>949743.3499999999</v>
      </c>
      <c r="E25" s="82">
        <v>5825838.359999999</v>
      </c>
      <c r="F25" s="82">
        <v>2819016.9400000004</v>
      </c>
      <c r="G25" s="82">
        <v>19517.62</v>
      </c>
      <c r="H25" s="82">
        <v>0</v>
      </c>
      <c r="I25" s="82">
        <v>386139.64</v>
      </c>
      <c r="J25" s="80">
        <v>0</v>
      </c>
    </row>
    <row r="26" spans="1:10" ht="15.75" customHeight="1">
      <c r="A26" s="75">
        <v>300</v>
      </c>
      <c r="B26" s="87" t="s">
        <v>155</v>
      </c>
      <c r="C26" s="77">
        <v>23781469.51</v>
      </c>
      <c r="D26" s="78">
        <v>1627979.88</v>
      </c>
      <c r="E26" s="82">
        <v>14839957.570000002</v>
      </c>
      <c r="F26" s="82">
        <v>6767296.75</v>
      </c>
      <c r="G26" s="82">
        <v>15709.5</v>
      </c>
      <c r="H26" s="82">
        <v>0</v>
      </c>
      <c r="I26" s="82">
        <v>530525.8099999999</v>
      </c>
      <c r="J26" s="80">
        <v>0</v>
      </c>
    </row>
    <row r="27" spans="1:10" ht="15.75" customHeight="1">
      <c r="A27" s="75">
        <v>90</v>
      </c>
      <c r="B27" s="87" t="s">
        <v>156</v>
      </c>
      <c r="C27" s="77">
        <v>39790809.21000001</v>
      </c>
      <c r="D27" s="78">
        <v>1974634.4</v>
      </c>
      <c r="E27" s="82">
        <v>28058955.95</v>
      </c>
      <c r="F27" s="82">
        <v>8340511.99</v>
      </c>
      <c r="G27" s="82">
        <v>37415.96</v>
      </c>
      <c r="H27" s="82">
        <v>0</v>
      </c>
      <c r="I27" s="82">
        <v>1379290.9100000001</v>
      </c>
      <c r="J27" s="80">
        <v>0</v>
      </c>
    </row>
    <row r="28" spans="1:10" ht="15.75" customHeight="1">
      <c r="A28" s="75">
        <v>270</v>
      </c>
      <c r="B28" s="81" t="s">
        <v>157</v>
      </c>
      <c r="C28" s="77">
        <v>19106967.51</v>
      </c>
      <c r="D28" s="78">
        <v>858491.72</v>
      </c>
      <c r="E28" s="82">
        <v>11203425.100000001</v>
      </c>
      <c r="F28" s="82">
        <v>6636569.82</v>
      </c>
      <c r="G28" s="82">
        <v>40100.28</v>
      </c>
      <c r="H28" s="82">
        <v>0</v>
      </c>
      <c r="I28" s="82">
        <v>368380.59</v>
      </c>
      <c r="J28" s="80">
        <v>0</v>
      </c>
    </row>
    <row r="29" spans="1:10" ht="15.75" customHeight="1">
      <c r="A29" s="75">
        <v>100</v>
      </c>
      <c r="B29" s="84" t="s">
        <v>158</v>
      </c>
      <c r="C29" s="77">
        <v>29122799.179999996</v>
      </c>
      <c r="D29" s="78">
        <v>1005445.5199999999</v>
      </c>
      <c r="E29" s="82">
        <v>21025481.49</v>
      </c>
      <c r="F29" s="82">
        <v>6624092.290000001</v>
      </c>
      <c r="G29" s="82">
        <v>63648.24</v>
      </c>
      <c r="H29" s="82">
        <v>0</v>
      </c>
      <c r="I29" s="82">
        <v>404131.64</v>
      </c>
      <c r="J29" s="80">
        <v>0</v>
      </c>
    </row>
    <row r="30" spans="1:10" ht="15.75" customHeight="1">
      <c r="A30" s="75">
        <v>230</v>
      </c>
      <c r="B30" s="81" t="s">
        <v>159</v>
      </c>
      <c r="C30" s="77">
        <v>4637244.400000001</v>
      </c>
      <c r="D30" s="78">
        <v>492625.19</v>
      </c>
      <c r="E30" s="82">
        <v>3383182.7500000005</v>
      </c>
      <c r="F30" s="82">
        <v>502989.28</v>
      </c>
      <c r="G30" s="82">
        <v>5741.49</v>
      </c>
      <c r="H30" s="82">
        <v>54.93</v>
      </c>
      <c r="I30" s="82">
        <v>252650.76</v>
      </c>
      <c r="J30" s="80">
        <v>0</v>
      </c>
    </row>
    <row r="31" spans="1:10" ht="15.75" customHeight="1">
      <c r="A31" s="75">
        <v>370</v>
      </c>
      <c r="B31" s="87" t="s">
        <v>160</v>
      </c>
      <c r="C31" s="77">
        <v>7116164.46</v>
      </c>
      <c r="D31" s="78">
        <v>284912.33</v>
      </c>
      <c r="E31" s="82">
        <v>4635460.59</v>
      </c>
      <c r="F31" s="82">
        <v>1879953.46</v>
      </c>
      <c r="G31" s="82">
        <v>25794.989999999998</v>
      </c>
      <c r="H31" s="82">
        <v>0</v>
      </c>
      <c r="I31" s="82">
        <v>290043.09</v>
      </c>
      <c r="J31" s="80">
        <v>0</v>
      </c>
    </row>
    <row r="32" spans="1:10" ht="15.75" customHeight="1">
      <c r="A32" s="75">
        <v>70</v>
      </c>
      <c r="B32" s="81" t="s">
        <v>161</v>
      </c>
      <c r="C32" s="77">
        <v>17678037.439999998</v>
      </c>
      <c r="D32" s="78">
        <v>955517.9700000001</v>
      </c>
      <c r="E32" s="82">
        <v>12934193.860000001</v>
      </c>
      <c r="F32" s="82">
        <v>3105103.69</v>
      </c>
      <c r="G32" s="82">
        <v>69720.33</v>
      </c>
      <c r="H32" s="82">
        <v>0</v>
      </c>
      <c r="I32" s="82">
        <v>613501.59</v>
      </c>
      <c r="J32" s="80">
        <v>0</v>
      </c>
    </row>
    <row r="33" spans="1:10" ht="15.75" customHeight="1">
      <c r="A33" s="75">
        <v>380</v>
      </c>
      <c r="B33" s="81" t="s">
        <v>162</v>
      </c>
      <c r="C33" s="77">
        <v>9290846.81</v>
      </c>
      <c r="D33" s="78">
        <v>932436.62</v>
      </c>
      <c r="E33" s="82">
        <v>6463419.0200000005</v>
      </c>
      <c r="F33" s="82">
        <v>1007882.5800000001</v>
      </c>
      <c r="G33" s="82">
        <v>3222.89</v>
      </c>
      <c r="H33" s="82">
        <v>0</v>
      </c>
      <c r="I33" s="82">
        <v>883885.7</v>
      </c>
      <c r="J33" s="80">
        <v>0</v>
      </c>
    </row>
    <row r="34" spans="1:10" ht="15.75" customHeight="1">
      <c r="A34" s="75">
        <v>310</v>
      </c>
      <c r="B34" s="81" t="s">
        <v>163</v>
      </c>
      <c r="C34" s="77">
        <v>2996021.83</v>
      </c>
      <c r="D34" s="78">
        <v>221035.97999999998</v>
      </c>
      <c r="E34" s="82">
        <v>2271824.07</v>
      </c>
      <c r="F34" s="82">
        <v>388255.07</v>
      </c>
      <c r="G34" s="82">
        <v>1758.93</v>
      </c>
      <c r="H34" s="82">
        <v>0</v>
      </c>
      <c r="I34" s="82">
        <v>113147.78</v>
      </c>
      <c r="J34" s="80">
        <v>0</v>
      </c>
    </row>
    <row r="35" spans="1:10" ht="15.75" customHeight="1">
      <c r="A35" s="75">
        <v>320</v>
      </c>
      <c r="B35" s="81" t="s">
        <v>164</v>
      </c>
      <c r="C35" s="77">
        <v>2794032.4</v>
      </c>
      <c r="D35" s="78">
        <v>206413.05000000002</v>
      </c>
      <c r="E35" s="82">
        <v>2245125.5799999996</v>
      </c>
      <c r="F35" s="82">
        <v>289886.85</v>
      </c>
      <c r="G35" s="82">
        <v>4621.33</v>
      </c>
      <c r="H35" s="82">
        <v>0</v>
      </c>
      <c r="I35" s="82">
        <v>47985.59</v>
      </c>
      <c r="J35" s="80">
        <v>0</v>
      </c>
    </row>
    <row r="36" spans="1:10" ht="15.75" customHeight="1">
      <c r="A36" s="75">
        <v>150</v>
      </c>
      <c r="B36" s="81" t="s">
        <v>165</v>
      </c>
      <c r="C36" s="77">
        <v>11652819.22</v>
      </c>
      <c r="D36" s="78">
        <v>1082562.02</v>
      </c>
      <c r="E36" s="82">
        <v>7600488.18</v>
      </c>
      <c r="F36" s="82">
        <v>2586861.54</v>
      </c>
      <c r="G36" s="82">
        <v>8184.71</v>
      </c>
      <c r="H36" s="82">
        <v>0</v>
      </c>
      <c r="I36" s="82">
        <v>374722.77</v>
      </c>
      <c r="J36" s="80">
        <v>0</v>
      </c>
    </row>
    <row r="37" spans="1:10" ht="15.75" customHeight="1">
      <c r="A37" s="75">
        <v>390</v>
      </c>
      <c r="B37" s="81" t="s">
        <v>166</v>
      </c>
      <c r="C37" s="77">
        <v>5766503.16</v>
      </c>
      <c r="D37" s="78">
        <v>548339.2999999999</v>
      </c>
      <c r="E37" s="82">
        <v>3576003.4299999997</v>
      </c>
      <c r="F37" s="82">
        <v>1536728.63</v>
      </c>
      <c r="G37" s="82">
        <v>15691.580000000002</v>
      </c>
      <c r="H37" s="82">
        <v>0</v>
      </c>
      <c r="I37" s="82">
        <v>89740.22</v>
      </c>
      <c r="J37" s="80">
        <v>0</v>
      </c>
    </row>
    <row r="38" spans="1:10" ht="15.75" customHeight="1">
      <c r="A38" s="75">
        <v>80</v>
      </c>
      <c r="B38" s="81" t="s">
        <v>167</v>
      </c>
      <c r="C38" s="77">
        <v>20514628.830000002</v>
      </c>
      <c r="D38" s="78">
        <v>1289687.95</v>
      </c>
      <c r="E38" s="82">
        <v>12535406.49</v>
      </c>
      <c r="F38" s="82">
        <v>6100846.49</v>
      </c>
      <c r="G38" s="82">
        <v>98856.29000000001</v>
      </c>
      <c r="H38" s="82">
        <v>0</v>
      </c>
      <c r="I38" s="82">
        <v>489831.61</v>
      </c>
      <c r="J38" s="80">
        <v>0</v>
      </c>
    </row>
    <row r="39" spans="1:10" ht="15.75" customHeight="1">
      <c r="A39" s="75">
        <v>40</v>
      </c>
      <c r="B39" s="87" t="s">
        <v>168</v>
      </c>
      <c r="C39" s="77">
        <v>31585203.88</v>
      </c>
      <c r="D39" s="78">
        <v>2738544.48</v>
      </c>
      <c r="E39" s="82">
        <v>19035835.309999995</v>
      </c>
      <c r="F39" s="82">
        <v>9058560.65</v>
      </c>
      <c r="G39" s="82">
        <v>164966.05</v>
      </c>
      <c r="H39" s="82">
        <v>247.07</v>
      </c>
      <c r="I39" s="82">
        <v>587050.3200000001</v>
      </c>
      <c r="J39" s="80">
        <v>0</v>
      </c>
    </row>
    <row r="40" spans="1:10" ht="15.75" customHeight="1">
      <c r="A40" s="75">
        <v>240</v>
      </c>
      <c r="B40" s="88" t="s">
        <v>169</v>
      </c>
      <c r="C40" s="77">
        <v>1989603.2300000002</v>
      </c>
      <c r="D40" s="78">
        <v>95969.79000000001</v>
      </c>
      <c r="E40" s="82">
        <v>1468599.9100000001</v>
      </c>
      <c r="F40" s="82">
        <v>354578.32999999996</v>
      </c>
      <c r="G40" s="82">
        <v>2352.3199999999997</v>
      </c>
      <c r="H40" s="82">
        <v>0</v>
      </c>
      <c r="I40" s="82">
        <v>68102.87999999999</v>
      </c>
      <c r="J40" s="80">
        <v>0</v>
      </c>
    </row>
    <row r="41" spans="1:10" ht="15.75" customHeight="1">
      <c r="A41" s="75">
        <v>330</v>
      </c>
      <c r="B41" s="81" t="s">
        <v>170</v>
      </c>
      <c r="C41" s="77">
        <v>5206579.539999999</v>
      </c>
      <c r="D41" s="78">
        <v>194289.36999999997</v>
      </c>
      <c r="E41" s="82">
        <v>3233009.9</v>
      </c>
      <c r="F41" s="82">
        <v>1671417.57</v>
      </c>
      <c r="G41" s="82">
        <v>6504.1</v>
      </c>
      <c r="H41" s="82">
        <v>0</v>
      </c>
      <c r="I41" s="82">
        <v>101358.6</v>
      </c>
      <c r="J41" s="80">
        <v>0</v>
      </c>
    </row>
    <row r="42" spans="1:10" ht="15.75" customHeight="1">
      <c r="A42" s="75">
        <v>250</v>
      </c>
      <c r="B42" s="87" t="s">
        <v>171</v>
      </c>
      <c r="C42" s="77">
        <v>9091186.87</v>
      </c>
      <c r="D42" s="78">
        <v>888527.8300000001</v>
      </c>
      <c r="E42" s="82">
        <v>4989595.9799999995</v>
      </c>
      <c r="F42" s="82">
        <v>3001906.6799999997</v>
      </c>
      <c r="G42" s="82">
        <v>12352.130000000001</v>
      </c>
      <c r="H42" s="82">
        <v>372.43</v>
      </c>
      <c r="I42" s="82">
        <v>198431.82</v>
      </c>
      <c r="J42" s="80">
        <v>0</v>
      </c>
    </row>
    <row r="43" spans="1:10" ht="15.75" customHeight="1">
      <c r="A43" s="75">
        <v>260</v>
      </c>
      <c r="B43" s="81" t="s">
        <v>172</v>
      </c>
      <c r="C43" s="77">
        <v>5924512.740000001</v>
      </c>
      <c r="D43" s="78">
        <v>514076.21</v>
      </c>
      <c r="E43" s="82">
        <v>3911160.55</v>
      </c>
      <c r="F43" s="82">
        <v>1268367.62</v>
      </c>
      <c r="G43" s="82">
        <v>2383.5699999999997</v>
      </c>
      <c r="H43" s="82">
        <v>0</v>
      </c>
      <c r="I43" s="82">
        <v>228524.79000000004</v>
      </c>
      <c r="J43" s="80">
        <v>0</v>
      </c>
    </row>
    <row r="44" spans="1:10" ht="15.75" customHeight="1" thickBot="1">
      <c r="A44" s="89">
        <v>160</v>
      </c>
      <c r="B44" s="90" t="s">
        <v>173</v>
      </c>
      <c r="C44" s="77">
        <v>23559593.740000002</v>
      </c>
      <c r="D44" s="78">
        <v>3118951.1399999997</v>
      </c>
      <c r="E44" s="91">
        <v>16110503.899999999</v>
      </c>
      <c r="F44" s="91">
        <v>4018430.19</v>
      </c>
      <c r="G44" s="91">
        <v>36983.799999999996</v>
      </c>
      <c r="H44" s="91">
        <v>95.25999999999999</v>
      </c>
      <c r="I44" s="91">
        <v>274629.45</v>
      </c>
      <c r="J44" s="80">
        <v>0</v>
      </c>
    </row>
    <row r="45" spans="1:10" ht="15.75" customHeight="1" thickBot="1">
      <c r="A45" s="92"/>
      <c r="B45" s="92" t="s">
        <v>174</v>
      </c>
      <c r="C45" s="93">
        <f aca="true" t="shared" si="0" ref="C45:J45">SUM(C9:C44)</f>
        <v>755674020.8499999</v>
      </c>
      <c r="D45" s="94">
        <f t="shared" si="0"/>
        <v>69675211.44999999</v>
      </c>
      <c r="E45" s="93">
        <f t="shared" si="0"/>
        <v>502721168.66</v>
      </c>
      <c r="F45" s="93">
        <f t="shared" si="0"/>
        <v>166176196.5</v>
      </c>
      <c r="G45" s="93">
        <f t="shared" si="0"/>
        <v>1833562.9800000004</v>
      </c>
      <c r="H45" s="93">
        <f t="shared" si="0"/>
        <v>1023.49</v>
      </c>
      <c r="I45" s="93">
        <f t="shared" si="0"/>
        <v>15266857.77</v>
      </c>
      <c r="J45" s="95">
        <f t="shared" si="0"/>
        <v>0</v>
      </c>
    </row>
    <row r="46" spans="1:10" ht="16.5" thickBot="1">
      <c r="A46" s="96">
        <v>10</v>
      </c>
      <c r="B46" s="97" t="s">
        <v>175</v>
      </c>
      <c r="C46" s="77">
        <v>30415696.720000003</v>
      </c>
      <c r="D46" s="98">
        <v>24263846.490000002</v>
      </c>
      <c r="E46" s="99">
        <v>0</v>
      </c>
      <c r="F46" s="99">
        <v>0</v>
      </c>
      <c r="G46" s="99">
        <v>0</v>
      </c>
      <c r="H46" s="99">
        <v>0</v>
      </c>
      <c r="I46" s="99">
        <v>63133.53</v>
      </c>
      <c r="J46" s="100">
        <v>6088716.699999999</v>
      </c>
    </row>
    <row r="47" spans="1:10" ht="16.5" thickBot="1">
      <c r="A47" s="101"/>
      <c r="B47" s="101" t="s">
        <v>176</v>
      </c>
      <c r="C47" s="95">
        <f aca="true" t="shared" si="1" ref="C47:J47">SUM(C45:C46)</f>
        <v>786089717.5699999</v>
      </c>
      <c r="D47" s="102">
        <f t="shared" si="1"/>
        <v>93939057.94</v>
      </c>
      <c r="E47" s="95">
        <f t="shared" si="1"/>
        <v>502721168.66</v>
      </c>
      <c r="F47" s="95">
        <f t="shared" si="1"/>
        <v>166176196.5</v>
      </c>
      <c r="G47" s="95">
        <f t="shared" si="1"/>
        <v>1833562.9800000004</v>
      </c>
      <c r="H47" s="95">
        <f t="shared" si="1"/>
        <v>1023.49</v>
      </c>
      <c r="I47" s="95">
        <f t="shared" si="1"/>
        <v>15329991.299999999</v>
      </c>
      <c r="J47" s="95">
        <f t="shared" si="1"/>
        <v>6088716.699999999</v>
      </c>
    </row>
    <row r="49" ht="12.75">
      <c r="D49" s="69"/>
    </row>
  </sheetData>
  <sheetProtection/>
  <mergeCells count="7">
    <mergeCell ref="C6:C8"/>
    <mergeCell ref="D6:J6"/>
    <mergeCell ref="D7:D8"/>
    <mergeCell ref="E7:J7"/>
    <mergeCell ref="A2:J2"/>
    <mergeCell ref="A6:A8"/>
    <mergeCell ref="B6:B8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zoomScale="90" zoomScaleNormal="90" zoomScaleSheetLayoutView="70" zoomScalePageLayoutView="0" workbookViewId="0" topLeftCell="A1">
      <selection activeCell="N29" sqref="N29"/>
    </sheetView>
  </sheetViews>
  <sheetFormatPr defaultColWidth="10.28125" defaultRowHeight="12.75"/>
  <cols>
    <col min="1" max="1" width="49.7109375" style="45" customWidth="1"/>
    <col min="2" max="2" width="5.28125" style="104" customWidth="1"/>
    <col min="3" max="7" width="20.7109375" style="1" customWidth="1"/>
    <col min="8" max="8" width="21.8515625" style="1" customWidth="1"/>
    <col min="9" max="16384" width="10.28125" style="1" customWidth="1"/>
  </cols>
  <sheetData>
    <row r="1" ht="15.75">
      <c r="H1" s="2" t="s">
        <v>253</v>
      </c>
    </row>
    <row r="2" spans="1:8" ht="18.75">
      <c r="A2" s="105"/>
      <c r="B2" s="105" t="s">
        <v>306</v>
      </c>
      <c r="C2" s="106" t="s">
        <v>336</v>
      </c>
      <c r="D2" s="107"/>
      <c r="E2" s="107"/>
      <c r="F2" s="107"/>
      <c r="G2" s="107"/>
      <c r="H2" s="105"/>
    </row>
    <row r="3" spans="1:8" ht="15" customHeight="1">
      <c r="A3" s="108"/>
      <c r="B3" s="108"/>
      <c r="C3" s="109" t="s">
        <v>307</v>
      </c>
      <c r="D3" s="110"/>
      <c r="E3" s="110"/>
      <c r="F3" s="110"/>
      <c r="G3" s="110"/>
      <c r="H3" s="108"/>
    </row>
    <row r="4" spans="1:8" ht="15" customHeight="1">
      <c r="A4" s="111"/>
      <c r="B4" s="112"/>
      <c r="C4" s="111"/>
      <c r="D4" s="111"/>
      <c r="E4" s="111"/>
      <c r="F4" s="111"/>
      <c r="G4" s="111"/>
      <c r="H4" s="111"/>
    </row>
    <row r="5" spans="1:8" ht="16.5" thickBot="1">
      <c r="A5" s="113"/>
      <c r="H5" s="44" t="s">
        <v>127</v>
      </c>
    </row>
    <row r="6" spans="1:8" s="49" customFormat="1" ht="15.75" customHeight="1" thickBot="1">
      <c r="A6" s="429" t="s">
        <v>0</v>
      </c>
      <c r="B6" s="114" t="s">
        <v>1</v>
      </c>
      <c r="C6" s="429" t="s">
        <v>2</v>
      </c>
      <c r="D6" s="429" t="s">
        <v>3</v>
      </c>
      <c r="E6" s="429" t="s">
        <v>4</v>
      </c>
      <c r="F6" s="429" t="s">
        <v>5</v>
      </c>
      <c r="G6" s="448" t="s">
        <v>6</v>
      </c>
      <c r="H6" s="449"/>
    </row>
    <row r="7" spans="1:8" s="49" customFormat="1" ht="32.25" thickBot="1">
      <c r="A7" s="430"/>
      <c r="B7" s="115"/>
      <c r="C7" s="430"/>
      <c r="D7" s="430"/>
      <c r="E7" s="430"/>
      <c r="F7" s="430"/>
      <c r="G7" s="115" t="s">
        <v>7</v>
      </c>
      <c r="H7" s="116" t="s">
        <v>8</v>
      </c>
    </row>
    <row r="8" spans="1:8" ht="16.5" thickBot="1">
      <c r="A8" s="117" t="s">
        <v>9</v>
      </c>
      <c r="B8" s="118">
        <v>1</v>
      </c>
      <c r="C8" s="119">
        <v>92560.97000000003</v>
      </c>
      <c r="D8" s="119">
        <v>3632986.76</v>
      </c>
      <c r="E8" s="119">
        <v>3626988.84</v>
      </c>
      <c r="F8" s="119">
        <v>98558.89</v>
      </c>
      <c r="G8" s="120">
        <v>0</v>
      </c>
      <c r="H8" s="121">
        <v>98558.89</v>
      </c>
    </row>
    <row r="9" spans="1:8" ht="31.5">
      <c r="A9" s="122" t="s">
        <v>10</v>
      </c>
      <c r="B9" s="444">
        <v>2</v>
      </c>
      <c r="C9" s="433">
        <v>92560.97000000003</v>
      </c>
      <c r="D9" s="435">
        <v>3632986.72</v>
      </c>
      <c r="E9" s="435">
        <v>3626988.8</v>
      </c>
      <c r="F9" s="433">
        <v>98558.89</v>
      </c>
      <c r="G9" s="123"/>
      <c r="H9" s="124"/>
    </row>
    <row r="10" spans="1:8" ht="15" customHeight="1">
      <c r="A10" s="125" t="s">
        <v>11</v>
      </c>
      <c r="B10" s="445"/>
      <c r="C10" s="434"/>
      <c r="D10" s="436"/>
      <c r="E10" s="436"/>
      <c r="F10" s="434"/>
      <c r="G10" s="126"/>
      <c r="H10" s="127"/>
    </row>
    <row r="11" spans="1:8" ht="15.75" customHeight="1" thickBot="1">
      <c r="A11" s="128" t="s">
        <v>12</v>
      </c>
      <c r="B11" s="443"/>
      <c r="C11" s="434"/>
      <c r="D11" s="436"/>
      <c r="E11" s="436"/>
      <c r="F11" s="434"/>
      <c r="G11" s="126">
        <v>0</v>
      </c>
      <c r="H11" s="127">
        <v>98558.89</v>
      </c>
    </row>
    <row r="12" spans="1:8" ht="31.5" customHeight="1" thickBot="1">
      <c r="A12" s="129" t="s">
        <v>255</v>
      </c>
      <c r="B12" s="118">
        <v>3</v>
      </c>
      <c r="C12" s="130">
        <f>SUM(C13:C22)</f>
        <v>702697806.0300031</v>
      </c>
      <c r="D12" s="130">
        <f>SUM(D14:D22)</f>
        <v>7331165458.530001</v>
      </c>
      <c r="E12" s="130">
        <f>SUM(E14:E22)</f>
        <v>7247773546.990001</v>
      </c>
      <c r="F12" s="130">
        <f>SUM(F14:F22)</f>
        <v>786089717.5700045</v>
      </c>
      <c r="G12" s="130">
        <f>SUM(G14:G22)</f>
        <v>803021.4100000001</v>
      </c>
      <c r="H12" s="130">
        <f>SUM(H14:H22)</f>
        <v>785286696.1600045</v>
      </c>
    </row>
    <row r="13" spans="1:8" ht="15.75">
      <c r="A13" s="437" t="s">
        <v>11</v>
      </c>
      <c r="B13" s="438"/>
      <c r="C13" s="438"/>
      <c r="D13" s="438"/>
      <c r="E13" s="438"/>
      <c r="F13" s="438"/>
      <c r="G13" s="438"/>
      <c r="H13" s="439"/>
    </row>
    <row r="14" spans="1:8" ht="15.75">
      <c r="A14" s="131" t="s">
        <v>13</v>
      </c>
      <c r="B14" s="132">
        <v>4</v>
      </c>
      <c r="C14" s="133">
        <v>62451434.04000008</v>
      </c>
      <c r="D14" s="134">
        <v>596254750.4199994</v>
      </c>
      <c r="E14" s="134">
        <v>589082547.6999997</v>
      </c>
      <c r="F14" s="134">
        <v>69623636.75999975</v>
      </c>
      <c r="G14" s="134">
        <v>45600.479999999996</v>
      </c>
      <c r="H14" s="134">
        <f>SUM(F14-G14)</f>
        <v>69578036.27999975</v>
      </c>
    </row>
    <row r="15" spans="1:8" ht="15.75">
      <c r="A15" s="66" t="s">
        <v>14</v>
      </c>
      <c r="B15" s="135">
        <v>5</v>
      </c>
      <c r="C15" s="134">
        <v>361086049.8000026</v>
      </c>
      <c r="D15" s="134">
        <v>3890526450.63</v>
      </c>
      <c r="E15" s="134">
        <v>3847908498.39</v>
      </c>
      <c r="F15" s="134">
        <v>403704002.0400028</v>
      </c>
      <c r="G15" s="134">
        <v>521436.14999999997</v>
      </c>
      <c r="H15" s="134">
        <f aca="true" t="shared" si="0" ref="H15:H22">SUM(F15-G15)</f>
        <v>403182565.89000285</v>
      </c>
    </row>
    <row r="16" spans="1:8" ht="15.75">
      <c r="A16" s="66" t="s">
        <v>15</v>
      </c>
      <c r="B16" s="135">
        <v>6</v>
      </c>
      <c r="C16" s="134">
        <v>114628955.93000078</v>
      </c>
      <c r="D16" s="134">
        <v>1250622399.0100007</v>
      </c>
      <c r="E16" s="134">
        <v>1237558898.05</v>
      </c>
      <c r="F16" s="134">
        <v>127692456.89000154</v>
      </c>
      <c r="G16" s="134">
        <v>82018.42000000001</v>
      </c>
      <c r="H16" s="134">
        <f t="shared" si="0"/>
        <v>127610438.47000153</v>
      </c>
    </row>
    <row r="17" spans="1:8" ht="15.75">
      <c r="A17" s="66" t="s">
        <v>16</v>
      </c>
      <c r="B17" s="135">
        <v>7</v>
      </c>
      <c r="C17" s="134">
        <v>11067458.01000005</v>
      </c>
      <c r="D17" s="134">
        <v>163486328.38000003</v>
      </c>
      <c r="E17" s="134">
        <v>162013479.38999993</v>
      </c>
      <c r="F17" s="134">
        <v>12540307.000000149</v>
      </c>
      <c r="G17" s="134">
        <v>49837.09</v>
      </c>
      <c r="H17" s="134">
        <f t="shared" si="0"/>
        <v>12490469.91000015</v>
      </c>
    </row>
    <row r="18" spans="1:8" ht="15.75">
      <c r="A18" s="66" t="s">
        <v>17</v>
      </c>
      <c r="B18" s="135">
        <v>8</v>
      </c>
      <c r="C18" s="134">
        <v>13595173.420000024</v>
      </c>
      <c r="D18" s="134">
        <v>41762987.070000015</v>
      </c>
      <c r="E18" s="134">
        <v>39948284.64000002</v>
      </c>
      <c r="F18" s="134">
        <v>15409875.850000016</v>
      </c>
      <c r="G18" s="134">
        <v>1925.43</v>
      </c>
      <c r="H18" s="134">
        <f t="shared" si="0"/>
        <v>15407950.420000017</v>
      </c>
    </row>
    <row r="19" spans="1:8" ht="15.75">
      <c r="A19" s="66" t="s">
        <v>18</v>
      </c>
      <c r="B19" s="135">
        <v>9</v>
      </c>
      <c r="C19" s="134">
        <v>48342139.450000346</v>
      </c>
      <c r="D19" s="134">
        <v>381845704.8500003</v>
      </c>
      <c r="E19" s="134">
        <v>375826269.4900003</v>
      </c>
      <c r="F19" s="134">
        <v>54361574.81000036</v>
      </c>
      <c r="G19" s="134">
        <v>25900.289999999997</v>
      </c>
      <c r="H19" s="134">
        <f t="shared" si="0"/>
        <v>54335674.52000036</v>
      </c>
    </row>
    <row r="20" spans="1:8" ht="15.75">
      <c r="A20" s="66" t="s">
        <v>19</v>
      </c>
      <c r="B20" s="135">
        <v>10</v>
      </c>
      <c r="C20" s="134">
        <v>90646228.50999916</v>
      </c>
      <c r="D20" s="134">
        <v>1006650124.8600006</v>
      </c>
      <c r="E20" s="134">
        <v>995275643.9200001</v>
      </c>
      <c r="F20" s="134">
        <v>102020709.44999981</v>
      </c>
      <c r="G20" s="134">
        <v>76303.54999999999</v>
      </c>
      <c r="H20" s="134">
        <f t="shared" si="0"/>
        <v>101944405.89999981</v>
      </c>
    </row>
    <row r="21" spans="1:8" ht="15.75">
      <c r="A21" s="66" t="s">
        <v>20</v>
      </c>
      <c r="B21" s="135">
        <v>11</v>
      </c>
      <c r="C21" s="136">
        <v>803838.4400000051</v>
      </c>
      <c r="D21" s="134">
        <v>16723.88</v>
      </c>
      <c r="E21" s="134">
        <v>159862.33000000002</v>
      </c>
      <c r="F21" s="134">
        <v>660699.9900000051</v>
      </c>
      <c r="G21" s="134">
        <v>0</v>
      </c>
      <c r="H21" s="134">
        <f t="shared" si="0"/>
        <v>660699.9900000051</v>
      </c>
    </row>
    <row r="22" spans="1:8" ht="32.25" thickBot="1">
      <c r="A22" s="68" t="s">
        <v>21</v>
      </c>
      <c r="B22" s="137">
        <v>12</v>
      </c>
      <c r="C22" s="138">
        <v>76528.43000000075</v>
      </c>
      <c r="D22" s="139">
        <v>-10.570000000000007</v>
      </c>
      <c r="E22" s="139">
        <v>63.08</v>
      </c>
      <c r="F22" s="139">
        <v>76454.78000000074</v>
      </c>
      <c r="G22" s="140">
        <v>0</v>
      </c>
      <c r="H22" s="134">
        <f t="shared" si="0"/>
        <v>76454.78000000074</v>
      </c>
    </row>
    <row r="23" spans="1:8" ht="15.75">
      <c r="A23" s="141" t="s">
        <v>22</v>
      </c>
      <c r="B23" s="442">
        <v>13</v>
      </c>
      <c r="C23" s="446">
        <v>172647.45</v>
      </c>
      <c r="D23" s="427">
        <v>1207764.11</v>
      </c>
      <c r="E23" s="446">
        <v>1187368.69</v>
      </c>
      <c r="F23" s="427">
        <v>193042.87</v>
      </c>
      <c r="G23" s="431">
        <f>SUM(G25:G27)</f>
        <v>89147.52</v>
      </c>
      <c r="H23" s="431">
        <f>SUM(H25:H27)</f>
        <v>103895.34999999999</v>
      </c>
    </row>
    <row r="24" spans="1:8" ht="16.5" thickBot="1">
      <c r="A24" s="143" t="s">
        <v>254</v>
      </c>
      <c r="B24" s="443"/>
      <c r="C24" s="447"/>
      <c r="D24" s="428"/>
      <c r="E24" s="447"/>
      <c r="F24" s="428"/>
      <c r="G24" s="432"/>
      <c r="H24" s="432"/>
    </row>
    <row r="25" spans="1:8" ht="15.75">
      <c r="A25" s="144" t="s">
        <v>11</v>
      </c>
      <c r="B25" s="144"/>
      <c r="C25" s="423">
        <v>90721.01</v>
      </c>
      <c r="D25" s="423">
        <v>1132727.11</v>
      </c>
      <c r="E25" s="423">
        <v>1130882.25</v>
      </c>
      <c r="F25" s="423">
        <v>92565.87</v>
      </c>
      <c r="G25" s="425">
        <v>194.52</v>
      </c>
      <c r="H25" s="440">
        <f>SUM(F25-G25)</f>
        <v>92371.34999999999</v>
      </c>
    </row>
    <row r="26" spans="1:8" ht="15.75">
      <c r="A26" s="145" t="s">
        <v>23</v>
      </c>
      <c r="B26" s="146">
        <v>14</v>
      </c>
      <c r="C26" s="424"/>
      <c r="D26" s="424"/>
      <c r="E26" s="424"/>
      <c r="F26" s="424"/>
      <c r="G26" s="426"/>
      <c r="H26" s="441"/>
    </row>
    <row r="27" spans="1:8" ht="16.5" thickBot="1">
      <c r="A27" s="147" t="s">
        <v>24</v>
      </c>
      <c r="B27" s="148">
        <v>15</v>
      </c>
      <c r="C27" s="149">
        <v>81926.44</v>
      </c>
      <c r="D27" s="149">
        <v>75037</v>
      </c>
      <c r="E27" s="149">
        <v>56486.44</v>
      </c>
      <c r="F27" s="149">
        <v>100477</v>
      </c>
      <c r="G27" s="150">
        <v>88953</v>
      </c>
      <c r="H27" s="151">
        <v>11524</v>
      </c>
    </row>
    <row r="28" spans="1:8" ht="16.5" thickBot="1">
      <c r="A28" s="152" t="s">
        <v>303</v>
      </c>
      <c r="B28" s="153">
        <v>16</v>
      </c>
      <c r="C28" s="154">
        <v>1330308.4</v>
      </c>
      <c r="D28" s="119">
        <v>128007.88</v>
      </c>
      <c r="E28" s="154">
        <v>1066972.61</v>
      </c>
      <c r="F28" s="119">
        <v>391343.67</v>
      </c>
      <c r="G28" s="155">
        <f>SUM(G30:G33)</f>
        <v>14011.32</v>
      </c>
      <c r="H28" s="155">
        <f>SUM(H30:H33)</f>
        <v>377332.35000000003</v>
      </c>
    </row>
    <row r="29" spans="1:8" ht="15.75">
      <c r="A29" s="156" t="s">
        <v>11</v>
      </c>
      <c r="B29" s="157"/>
      <c r="C29" s="157"/>
      <c r="D29" s="157"/>
      <c r="E29" s="157"/>
      <c r="F29" s="157"/>
      <c r="G29" s="157"/>
      <c r="H29" s="158"/>
    </row>
    <row r="30" spans="1:8" ht="15.75">
      <c r="A30" s="145" t="s">
        <v>25</v>
      </c>
      <c r="B30" s="146">
        <v>17</v>
      </c>
      <c r="C30" s="159">
        <v>0</v>
      </c>
      <c r="D30" s="159">
        <v>132.49</v>
      </c>
      <c r="E30" s="159">
        <v>132.49</v>
      </c>
      <c r="F30" s="159">
        <v>0</v>
      </c>
      <c r="G30" s="160">
        <v>0</v>
      </c>
      <c r="H30" s="161">
        <v>0</v>
      </c>
    </row>
    <row r="31" spans="1:8" ht="15.75">
      <c r="A31" s="162" t="s">
        <v>24</v>
      </c>
      <c r="B31" s="163">
        <v>18</v>
      </c>
      <c r="C31" s="159">
        <v>99</v>
      </c>
      <c r="D31" s="159">
        <v>99</v>
      </c>
      <c r="E31" s="159">
        <v>198</v>
      </c>
      <c r="F31" s="159">
        <f>SUM(C31+D31-E31)</f>
        <v>0</v>
      </c>
      <c r="G31" s="164">
        <v>0</v>
      </c>
      <c r="H31" s="165">
        <v>0</v>
      </c>
    </row>
    <row r="32" spans="1:8" ht="15.75">
      <c r="A32" s="162" t="s">
        <v>26</v>
      </c>
      <c r="B32" s="163">
        <v>19</v>
      </c>
      <c r="C32" s="159">
        <v>365005.59</v>
      </c>
      <c r="D32" s="159">
        <v>54527.63</v>
      </c>
      <c r="E32" s="159">
        <v>101438.29</v>
      </c>
      <c r="F32" s="159">
        <f>SUM(C32+D32-E32)</f>
        <v>318094.93000000005</v>
      </c>
      <c r="G32" s="166">
        <v>14011.32</v>
      </c>
      <c r="H32" s="167">
        <f>SUM(F32-G32)</f>
        <v>304083.61000000004</v>
      </c>
    </row>
    <row r="33" spans="1:8" ht="16.5" thickBot="1">
      <c r="A33" s="168" t="s">
        <v>27</v>
      </c>
      <c r="B33" s="169">
        <v>20</v>
      </c>
      <c r="C33" s="149">
        <v>965203.81</v>
      </c>
      <c r="D33" s="149">
        <v>73248.74</v>
      </c>
      <c r="E33" s="149">
        <v>965203.81</v>
      </c>
      <c r="F33" s="149">
        <v>73248.74</v>
      </c>
      <c r="G33" s="170">
        <v>0</v>
      </c>
      <c r="H33" s="171">
        <v>73248.74</v>
      </c>
    </row>
    <row r="34" spans="1:8" ht="31.5">
      <c r="A34" s="172" t="s">
        <v>124</v>
      </c>
      <c r="B34" s="173">
        <v>21</v>
      </c>
      <c r="C34" s="174">
        <v>0</v>
      </c>
      <c r="D34" s="175">
        <v>0</v>
      </c>
      <c r="E34" s="175">
        <v>0</v>
      </c>
      <c r="F34" s="175">
        <v>0</v>
      </c>
      <c r="G34" s="175">
        <v>0</v>
      </c>
      <c r="H34" s="176">
        <v>0</v>
      </c>
    </row>
    <row r="35" spans="1:8" ht="16.5" thickBot="1">
      <c r="A35" s="177" t="s">
        <v>27</v>
      </c>
      <c r="B35" s="178">
        <v>22</v>
      </c>
      <c r="C35" s="179">
        <v>0</v>
      </c>
      <c r="D35" s="170">
        <v>0</v>
      </c>
      <c r="E35" s="170">
        <v>0</v>
      </c>
      <c r="F35" s="170">
        <v>0</v>
      </c>
      <c r="G35" s="170">
        <v>0</v>
      </c>
      <c r="H35" s="171">
        <v>0</v>
      </c>
    </row>
    <row r="36" spans="1:8" ht="32.25" thickBot="1">
      <c r="A36" s="152" t="s">
        <v>123</v>
      </c>
      <c r="B36" s="153">
        <v>23</v>
      </c>
      <c r="C36" s="180">
        <f aca="true" t="shared" si="1" ref="C36:H36">SUM(C8+C12+C23+C28+C34)</f>
        <v>704293322.8500031</v>
      </c>
      <c r="D36" s="180">
        <f t="shared" si="1"/>
        <v>7336134217.280001</v>
      </c>
      <c r="E36" s="180">
        <f t="shared" si="1"/>
        <v>7253654877.13</v>
      </c>
      <c r="F36" s="180">
        <f t="shared" si="1"/>
        <v>786772663.0000044</v>
      </c>
      <c r="G36" s="180">
        <f t="shared" si="1"/>
        <v>906180.2500000001</v>
      </c>
      <c r="H36" s="180">
        <f t="shared" si="1"/>
        <v>785866482.7500045</v>
      </c>
    </row>
    <row r="37" spans="1:8" ht="12.75">
      <c r="A37" s="181"/>
      <c r="B37" s="182"/>
      <c r="C37" s="183"/>
      <c r="D37" s="183"/>
      <c r="E37" s="183"/>
      <c r="F37" s="183"/>
      <c r="G37" s="183"/>
      <c r="H37" s="183"/>
    </row>
  </sheetData>
  <sheetProtection/>
  <mergeCells count="25">
    <mergeCell ref="A6:A7"/>
    <mergeCell ref="H25:H26"/>
    <mergeCell ref="B23:B24"/>
    <mergeCell ref="B9:B11"/>
    <mergeCell ref="C25:C26"/>
    <mergeCell ref="C23:C24"/>
    <mergeCell ref="D23:D24"/>
    <mergeCell ref="E23:E24"/>
    <mergeCell ref="G23:G24"/>
    <mergeCell ref="G6:H6"/>
    <mergeCell ref="H23:H24"/>
    <mergeCell ref="C9:C11"/>
    <mergeCell ref="D9:D11"/>
    <mergeCell ref="E9:E11"/>
    <mergeCell ref="F9:F11"/>
    <mergeCell ref="A13:H13"/>
    <mergeCell ref="F25:F26"/>
    <mergeCell ref="G25:G26"/>
    <mergeCell ref="F23:F24"/>
    <mergeCell ref="D25:D26"/>
    <mergeCell ref="E25:E26"/>
    <mergeCell ref="C6:C7"/>
    <mergeCell ref="D6:D7"/>
    <mergeCell ref="E6:E7"/>
    <mergeCell ref="F6:F7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zoomScaleSheetLayoutView="80" zoomScalePageLayoutView="0" workbookViewId="0" topLeftCell="A1">
      <selection activeCell="D36" sqref="D36"/>
    </sheetView>
  </sheetViews>
  <sheetFormatPr defaultColWidth="9.140625" defaultRowHeight="12.75"/>
  <cols>
    <col min="1" max="1" width="67.8515625" style="1" customWidth="1"/>
    <col min="2" max="4" width="31.7109375" style="1" customWidth="1"/>
    <col min="5" max="16384" width="9.140625" style="1" customWidth="1"/>
  </cols>
  <sheetData>
    <row r="1" spans="1:4" ht="15.75">
      <c r="A1" s="184"/>
      <c r="B1" s="184"/>
      <c r="C1" s="184"/>
      <c r="D1" s="185" t="s">
        <v>257</v>
      </c>
    </row>
    <row r="2" spans="1:4" ht="18.75">
      <c r="A2" s="453" t="s">
        <v>318</v>
      </c>
      <c r="B2" s="453"/>
      <c r="C2" s="453"/>
      <c r="D2" s="453"/>
    </row>
    <row r="3" spans="1:4" ht="15.75">
      <c r="A3" s="454" t="s">
        <v>256</v>
      </c>
      <c r="B3" s="454"/>
      <c r="C3" s="454"/>
      <c r="D3" s="454"/>
    </row>
    <row r="4" spans="1:4" ht="15.75">
      <c r="A4" s="186"/>
      <c r="B4" s="186"/>
      <c r="C4" s="186"/>
      <c r="D4" s="186"/>
    </row>
    <row r="5" spans="1:4" ht="16.5" thickBot="1">
      <c r="A5" s="187"/>
      <c r="B5" s="184"/>
      <c r="C5" s="184"/>
      <c r="D5" s="185" t="s">
        <v>127</v>
      </c>
    </row>
    <row r="6" spans="1:4" ht="48" thickBot="1">
      <c r="A6" s="188" t="s">
        <v>60</v>
      </c>
      <c r="B6" s="189" t="s">
        <v>61</v>
      </c>
      <c r="C6" s="189" t="s">
        <v>62</v>
      </c>
      <c r="D6" s="190" t="s">
        <v>63</v>
      </c>
    </row>
    <row r="7" spans="1:4" ht="15.75">
      <c r="A7" s="191" t="s">
        <v>64</v>
      </c>
      <c r="B7" s="192" t="s">
        <v>244</v>
      </c>
      <c r="C7" s="192" t="s">
        <v>244</v>
      </c>
      <c r="D7" s="193" t="s">
        <v>244</v>
      </c>
    </row>
    <row r="8" spans="1:4" ht="31.5">
      <c r="A8" s="194" t="s">
        <v>65</v>
      </c>
      <c r="B8" s="195">
        <f>SUM(B10:B16)</f>
        <v>-10163787.330000002</v>
      </c>
      <c r="C8" s="196">
        <f>SUM(C10:C16)</f>
        <v>-10139477.84</v>
      </c>
      <c r="D8" s="195">
        <f>SUM(D10:D16)</f>
        <v>-24309.49000000007</v>
      </c>
    </row>
    <row r="9" spans="1:4" ht="15.75">
      <c r="A9" s="450" t="s">
        <v>11</v>
      </c>
      <c r="B9" s="451"/>
      <c r="C9" s="451"/>
      <c r="D9" s="452"/>
    </row>
    <row r="10" spans="1:4" ht="15.75">
      <c r="A10" s="197" t="s">
        <v>13</v>
      </c>
      <c r="B10" s="198">
        <v>-836770.2499999999</v>
      </c>
      <c r="C10" s="199">
        <v>-834784.0499999999</v>
      </c>
      <c r="D10" s="198">
        <f aca="true" t="shared" si="0" ref="D10:D16">B10-C10</f>
        <v>-1986.1999999999534</v>
      </c>
    </row>
    <row r="11" spans="1:4" ht="15.75">
      <c r="A11" s="197" t="s">
        <v>14</v>
      </c>
      <c r="B11" s="198">
        <v>-5381257.91</v>
      </c>
      <c r="C11" s="199">
        <v>-5368592.91</v>
      </c>
      <c r="D11" s="198">
        <f t="shared" si="0"/>
        <v>-12665</v>
      </c>
    </row>
    <row r="12" spans="1:4" ht="15.75">
      <c r="A12" s="197" t="s">
        <v>66</v>
      </c>
      <c r="B12" s="198">
        <v>-1711841.31</v>
      </c>
      <c r="C12" s="199">
        <v>-1707628.09</v>
      </c>
      <c r="D12" s="198">
        <f t="shared" si="0"/>
        <v>-4213.219999999972</v>
      </c>
    </row>
    <row r="13" spans="1:4" ht="15.75">
      <c r="A13" s="197" t="s">
        <v>16</v>
      </c>
      <c r="B13" s="198">
        <v>-240225.61</v>
      </c>
      <c r="C13" s="199">
        <v>-239673.27</v>
      </c>
      <c r="D13" s="198">
        <f t="shared" si="0"/>
        <v>-552.3399999999965</v>
      </c>
    </row>
    <row r="14" spans="1:4" ht="15.75">
      <c r="A14" s="197" t="s">
        <v>17</v>
      </c>
      <c r="B14" s="198">
        <v>-3637.4400000000005</v>
      </c>
      <c r="C14" s="199">
        <v>-3465.1200000000003</v>
      </c>
      <c r="D14" s="198">
        <f t="shared" si="0"/>
        <v>-172.32000000000016</v>
      </c>
    </row>
    <row r="15" spans="1:4" ht="15.75">
      <c r="A15" s="197" t="s">
        <v>18</v>
      </c>
      <c r="B15" s="198">
        <v>-570034.7500000001</v>
      </c>
      <c r="C15" s="199">
        <v>-568656.3000000002</v>
      </c>
      <c r="D15" s="198">
        <f t="shared" si="0"/>
        <v>-1378.4499999999534</v>
      </c>
    </row>
    <row r="16" spans="1:4" ht="15.75">
      <c r="A16" s="197" t="s">
        <v>19</v>
      </c>
      <c r="B16" s="198">
        <v>-1420020.06</v>
      </c>
      <c r="C16" s="199">
        <v>-1416678.0999999999</v>
      </c>
      <c r="D16" s="198">
        <f t="shared" si="0"/>
        <v>-3341.9600000001956</v>
      </c>
    </row>
    <row r="17" spans="1:4" ht="15.75">
      <c r="A17" s="194" t="s">
        <v>67</v>
      </c>
      <c r="B17" s="200"/>
      <c r="C17" s="201"/>
      <c r="D17" s="200"/>
    </row>
    <row r="18" spans="1:4" ht="31.5">
      <c r="A18" s="194" t="s">
        <v>68</v>
      </c>
      <c r="B18" s="195">
        <f>SUM(B20:B26)</f>
        <v>-403243367.71999997</v>
      </c>
      <c r="C18" s="196">
        <f>SUM(C20:C26)</f>
        <v>60555884.79000001</v>
      </c>
      <c r="D18" s="195">
        <f>SUM(D20:D26)</f>
        <v>-463799252.51000005</v>
      </c>
    </row>
    <row r="19" spans="1:4" ht="15.75">
      <c r="A19" s="450" t="s">
        <v>11</v>
      </c>
      <c r="B19" s="451"/>
      <c r="C19" s="451"/>
      <c r="D19" s="452"/>
    </row>
    <row r="20" spans="1:4" ht="15.75">
      <c r="A20" s="197" t="s">
        <v>13</v>
      </c>
      <c r="B20" s="198">
        <v>-37970133.06</v>
      </c>
      <c r="C20" s="199">
        <v>5035365.739999997</v>
      </c>
      <c r="D20" s="198">
        <f>B20-C20</f>
        <v>-43005498.8</v>
      </c>
    </row>
    <row r="21" spans="1:4" ht="15.75">
      <c r="A21" s="197" t="s">
        <v>14</v>
      </c>
      <c r="B21" s="198">
        <v>-211072673.63</v>
      </c>
      <c r="C21" s="199">
        <v>31725927.13</v>
      </c>
      <c r="D21" s="198">
        <f aca="true" t="shared" si="1" ref="D21:D26">B21-C21</f>
        <v>-242798600.76</v>
      </c>
    </row>
    <row r="22" spans="1:4" ht="15.75">
      <c r="A22" s="197" t="s">
        <v>66</v>
      </c>
      <c r="B22" s="198">
        <v>-69679756.96999998</v>
      </c>
      <c r="C22" s="199">
        <v>10100066.450000001</v>
      </c>
      <c r="D22" s="198">
        <f t="shared" si="1"/>
        <v>-79779823.41999999</v>
      </c>
    </row>
    <row r="23" spans="1:4" ht="15.75">
      <c r="A23" s="197" t="s">
        <v>16</v>
      </c>
      <c r="B23" s="198">
        <v>-6372689.55</v>
      </c>
      <c r="C23" s="199">
        <v>1159341.61</v>
      </c>
      <c r="D23" s="198">
        <f t="shared" si="1"/>
        <v>-7532031.16</v>
      </c>
    </row>
    <row r="24" spans="1:4" ht="15.75">
      <c r="A24" s="197" t="s">
        <v>17</v>
      </c>
      <c r="B24" s="198">
        <v>-9812910.03</v>
      </c>
      <c r="C24" s="199">
        <v>1179397.67</v>
      </c>
      <c r="D24" s="198">
        <f t="shared" si="1"/>
        <v>-10992307.7</v>
      </c>
    </row>
    <row r="25" spans="1:4" ht="15.75">
      <c r="A25" s="197" t="s">
        <v>18</v>
      </c>
      <c r="B25" s="198">
        <v>-15149876.910000011</v>
      </c>
      <c r="C25" s="199">
        <v>2687670.0999999996</v>
      </c>
      <c r="D25" s="198">
        <f t="shared" si="1"/>
        <v>-17837547.010000013</v>
      </c>
    </row>
    <row r="26" spans="1:4" ht="16.5" thickBot="1">
      <c r="A26" s="202" t="s">
        <v>19</v>
      </c>
      <c r="B26" s="203">
        <v>-53185327.57</v>
      </c>
      <c r="C26" s="204">
        <v>8668116.090000004</v>
      </c>
      <c r="D26" s="203">
        <f t="shared" si="1"/>
        <v>-61853443.660000004</v>
      </c>
    </row>
  </sheetData>
  <sheetProtection/>
  <mergeCells count="4">
    <mergeCell ref="A9:D9"/>
    <mergeCell ref="A19:D19"/>
    <mergeCell ref="A2:D2"/>
    <mergeCell ref="A3:D3"/>
  </mergeCells>
  <printOptions horizontalCentered="1" verticalCentered="1"/>
  <pageMargins left="0.7" right="0.7" top="0.75" bottom="0.75" header="0.3" footer="0.3"/>
  <pageSetup fitToHeight="1" fitToWidth="1" horizontalDpi="300" verticalDpi="3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showGridLines="0" zoomScaleSheetLayoutView="110" zoomScalePageLayoutView="0" workbookViewId="0" topLeftCell="A1">
      <selection activeCell="B7" sqref="B7"/>
    </sheetView>
  </sheetViews>
  <sheetFormatPr defaultColWidth="9.140625" defaultRowHeight="12.75"/>
  <cols>
    <col min="1" max="1" width="45.28125" style="1" customWidth="1"/>
    <col min="2" max="2" width="22.00390625" style="1" customWidth="1"/>
    <col min="3" max="6" width="19.8515625" style="1" customWidth="1"/>
    <col min="7" max="7" width="14.7109375" style="1" bestFit="1" customWidth="1"/>
    <col min="8" max="16384" width="9.140625" style="1" customWidth="1"/>
  </cols>
  <sheetData>
    <row r="1" spans="1:6" ht="15.75">
      <c r="A1" s="184"/>
      <c r="B1" s="184"/>
      <c r="C1" s="184"/>
      <c r="D1" s="184"/>
      <c r="E1" s="184"/>
      <c r="F1" s="185" t="s">
        <v>266</v>
      </c>
    </row>
    <row r="2" spans="1:6" ht="18.75">
      <c r="A2" s="453" t="s">
        <v>337</v>
      </c>
      <c r="B2" s="453"/>
      <c r="C2" s="453"/>
      <c r="D2" s="453"/>
      <c r="E2" s="453"/>
      <c r="F2" s="453"/>
    </row>
    <row r="3" spans="1:6" ht="14.25" customHeight="1">
      <c r="A3" s="455" t="s">
        <v>258</v>
      </c>
      <c r="B3" s="455"/>
      <c r="C3" s="455"/>
      <c r="D3" s="455"/>
      <c r="E3" s="455"/>
      <c r="F3" s="455"/>
    </row>
    <row r="4" spans="1:6" ht="16.5" thickBot="1">
      <c r="A4" s="187"/>
      <c r="B4" s="184"/>
      <c r="C4" s="184"/>
      <c r="D4" s="184"/>
      <c r="E4" s="184"/>
      <c r="F4" s="185" t="s">
        <v>127</v>
      </c>
    </row>
    <row r="5" spans="1:6" ht="48" thickBot="1">
      <c r="A5" s="188" t="s">
        <v>69</v>
      </c>
      <c r="B5" s="189" t="s">
        <v>2</v>
      </c>
      <c r="C5" s="189" t="s">
        <v>70</v>
      </c>
      <c r="D5" s="189" t="s">
        <v>71</v>
      </c>
      <c r="E5" s="189" t="s">
        <v>72</v>
      </c>
      <c r="F5" s="190" t="s">
        <v>5</v>
      </c>
    </row>
    <row r="6" spans="1:7" ht="63">
      <c r="A6" s="145" t="s">
        <v>270</v>
      </c>
      <c r="B6" s="205">
        <v>2106490.96</v>
      </c>
      <c r="C6" s="205">
        <v>4278594.34</v>
      </c>
      <c r="D6" s="205">
        <v>4045227.06</v>
      </c>
      <c r="E6" s="205">
        <v>0</v>
      </c>
      <c r="F6" s="206">
        <v>2339858.24</v>
      </c>
      <c r="G6" s="207"/>
    </row>
    <row r="7" spans="1:7" ht="40.5" customHeight="1">
      <c r="A7" s="162" t="s">
        <v>332</v>
      </c>
      <c r="B7" s="208">
        <v>9274.5</v>
      </c>
      <c r="C7" s="208">
        <v>4880</v>
      </c>
      <c r="D7" s="208">
        <v>4954.5</v>
      </c>
      <c r="E7" s="208">
        <v>0</v>
      </c>
      <c r="F7" s="209">
        <v>9200</v>
      </c>
      <c r="G7" s="207"/>
    </row>
    <row r="8" spans="1:7" ht="25.5" customHeight="1" thickBot="1">
      <c r="A8" s="210" t="s">
        <v>73</v>
      </c>
      <c r="B8" s="211">
        <v>2115765.46</v>
      </c>
      <c r="C8" s="211">
        <f>SUM(C6:C7)</f>
        <v>4283474.34</v>
      </c>
      <c r="D8" s="211">
        <f>SUM(D6:D7)</f>
        <v>4050181.56</v>
      </c>
      <c r="E8" s="211">
        <f>SUM(E6:E7)</f>
        <v>0</v>
      </c>
      <c r="F8" s="212">
        <f>SUM(F6:F7)</f>
        <v>2349058.24</v>
      </c>
      <c r="G8" s="69"/>
    </row>
    <row r="9" spans="1:6" ht="15.75">
      <c r="A9" s="213"/>
      <c r="B9" s="213"/>
      <c r="C9" s="213"/>
      <c r="D9" s="213"/>
      <c r="E9" s="213"/>
      <c r="F9" s="213"/>
    </row>
    <row r="10" ht="15.75">
      <c r="A10" s="214"/>
    </row>
    <row r="11" ht="15.75">
      <c r="A11" s="214"/>
    </row>
  </sheetData>
  <sheetProtection/>
  <mergeCells count="2">
    <mergeCell ref="A2:F2"/>
    <mergeCell ref="A3:F3"/>
  </mergeCells>
  <printOptions horizontalCentered="1" verticalCentered="1"/>
  <pageMargins left="0.7086614173228347" right="0.7086614173228347" top="0.9055118110236221" bottom="0.7480314960629921" header="0.5511811023622047" footer="0.31496062992125984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showGridLines="0" zoomScale="80" zoomScaleNormal="80" zoomScaleSheetLayoutView="70" zoomScalePageLayoutView="0" workbookViewId="0" topLeftCell="A1">
      <selection activeCell="C21" sqref="C21"/>
    </sheetView>
  </sheetViews>
  <sheetFormatPr defaultColWidth="9.140625" defaultRowHeight="12.75"/>
  <cols>
    <col min="1" max="1" width="81.57421875" style="45" customWidth="1"/>
    <col min="2" max="2" width="4.00390625" style="1" bestFit="1" customWidth="1"/>
    <col min="3" max="3" width="22.140625" style="1" customWidth="1"/>
    <col min="4" max="4" width="21.57421875" style="1" customWidth="1"/>
    <col min="5" max="6" width="20.421875" style="1" customWidth="1"/>
    <col min="7" max="7" width="24.140625" style="1" customWidth="1"/>
    <col min="8" max="8" width="24.57421875" style="1" customWidth="1"/>
    <col min="9" max="11" width="9.140625" style="1" customWidth="1"/>
    <col min="12" max="13" width="11.00390625" style="1" bestFit="1" customWidth="1"/>
    <col min="14" max="14" width="11.57421875" style="1" bestFit="1" customWidth="1"/>
    <col min="15" max="16384" width="9.140625" style="1" customWidth="1"/>
  </cols>
  <sheetData>
    <row r="1" spans="1:8" ht="15.75">
      <c r="A1" s="215"/>
      <c r="B1" s="216"/>
      <c r="C1" s="216"/>
      <c r="D1" s="216"/>
      <c r="E1" s="216"/>
      <c r="F1" s="216"/>
      <c r="G1" s="216"/>
      <c r="H1" s="217" t="s">
        <v>267</v>
      </c>
    </row>
    <row r="2" spans="1:14" ht="18" customHeight="1">
      <c r="A2" s="456" t="s">
        <v>350</v>
      </c>
      <c r="B2" s="456"/>
      <c r="C2" s="456"/>
      <c r="D2" s="456"/>
      <c r="E2" s="456"/>
      <c r="F2" s="456"/>
      <c r="G2" s="456"/>
      <c r="H2" s="456"/>
      <c r="L2" s="218"/>
      <c r="M2" s="218"/>
      <c r="N2" s="218"/>
    </row>
    <row r="3" spans="1:8" ht="15.75">
      <c r="A3" s="390" t="s">
        <v>259</v>
      </c>
      <c r="B3" s="390"/>
      <c r="C3" s="390"/>
      <c r="D3" s="390"/>
      <c r="E3" s="390"/>
      <c r="F3" s="390"/>
      <c r="G3" s="390"/>
      <c r="H3" s="390"/>
    </row>
    <row r="4" spans="1:8" ht="16.5" thickBot="1">
      <c r="A4" s="219"/>
      <c r="B4" s="220"/>
      <c r="C4" s="220"/>
      <c r="D4" s="220"/>
      <c r="E4" s="220"/>
      <c r="F4" s="220"/>
      <c r="G4" s="220"/>
      <c r="H4" s="221" t="s">
        <v>127</v>
      </c>
    </row>
    <row r="5" spans="1:8" ht="16.5" customHeight="1" thickBot="1">
      <c r="A5" s="457" t="s">
        <v>74</v>
      </c>
      <c r="B5" s="459" t="s">
        <v>1</v>
      </c>
      <c r="C5" s="459" t="s">
        <v>119</v>
      </c>
      <c r="D5" s="461" t="s">
        <v>3</v>
      </c>
      <c r="E5" s="461" t="s">
        <v>4</v>
      </c>
      <c r="F5" s="463" t="s">
        <v>120</v>
      </c>
      <c r="G5" s="465" t="s">
        <v>75</v>
      </c>
      <c r="H5" s="466"/>
    </row>
    <row r="6" spans="1:8" ht="63.75" thickBot="1">
      <c r="A6" s="458"/>
      <c r="B6" s="460"/>
      <c r="C6" s="460"/>
      <c r="D6" s="462"/>
      <c r="E6" s="462"/>
      <c r="F6" s="464"/>
      <c r="G6" s="222" t="s">
        <v>121</v>
      </c>
      <c r="H6" s="223" t="s">
        <v>122</v>
      </c>
    </row>
    <row r="7" spans="1:8" ht="16.5" thickBot="1">
      <c r="A7" s="224" t="s">
        <v>76</v>
      </c>
      <c r="B7" s="153" t="s">
        <v>77</v>
      </c>
      <c r="C7" s="225">
        <v>1</v>
      </c>
      <c r="D7" s="226">
        <v>3</v>
      </c>
      <c r="E7" s="226">
        <v>2</v>
      </c>
      <c r="F7" s="227">
        <v>4</v>
      </c>
      <c r="G7" s="225">
        <v>5</v>
      </c>
      <c r="H7" s="227">
        <v>6</v>
      </c>
    </row>
    <row r="8" spans="1:8" ht="16.5" thickBot="1">
      <c r="A8" s="152" t="s">
        <v>276</v>
      </c>
      <c r="B8" s="153">
        <v>1</v>
      </c>
      <c r="C8" s="228">
        <v>396053.6</v>
      </c>
      <c r="D8" s="228">
        <v>821997.48</v>
      </c>
      <c r="E8" s="228">
        <v>773415.29</v>
      </c>
      <c r="F8" s="229">
        <v>444635.79</v>
      </c>
      <c r="G8" s="228">
        <v>444635.79</v>
      </c>
      <c r="H8" s="230">
        <v>0</v>
      </c>
    </row>
    <row r="9" spans="1:8" ht="16.5" thickBot="1">
      <c r="A9" s="231" t="s">
        <v>277</v>
      </c>
      <c r="B9" s="232">
        <v>2</v>
      </c>
      <c r="C9" s="233">
        <v>10046777.510000002</v>
      </c>
      <c r="D9" s="234">
        <f>SUM(D10+D15+D23)</f>
        <v>43016461.71</v>
      </c>
      <c r="E9" s="234">
        <f>SUM(E10+E15+E23)</f>
        <v>42701800.56</v>
      </c>
      <c r="F9" s="234">
        <f>SUM(F10+F15+F23)</f>
        <v>10361438.659999998</v>
      </c>
      <c r="G9" s="234">
        <f>SUM(G10+G15+G23)</f>
        <v>32349.2</v>
      </c>
      <c r="H9" s="234">
        <f>SUM(H10+H15+H23)</f>
        <v>10329089.459999999</v>
      </c>
    </row>
    <row r="10" spans="1:8" ht="15.75">
      <c r="A10" s="235" t="s">
        <v>78</v>
      </c>
      <c r="B10" s="236">
        <v>3</v>
      </c>
      <c r="C10" s="237">
        <v>8031930.0600000005</v>
      </c>
      <c r="D10" s="238">
        <f>SUM(D12:D14)</f>
        <v>42413087.25</v>
      </c>
      <c r="E10" s="238">
        <f>SUM(E12:E14)</f>
        <v>41728201.220000006</v>
      </c>
      <c r="F10" s="238">
        <f>SUM(F12:F14)</f>
        <v>8716816.09</v>
      </c>
      <c r="G10" s="238">
        <f>SUM(G12:G14)</f>
        <v>0</v>
      </c>
      <c r="H10" s="238">
        <f>SUM(H12:H14)</f>
        <v>8716816.09</v>
      </c>
    </row>
    <row r="11" spans="1:8" ht="15.75">
      <c r="A11" s="470" t="s">
        <v>11</v>
      </c>
      <c r="B11" s="471"/>
      <c r="C11" s="471"/>
      <c r="D11" s="471"/>
      <c r="E11" s="471"/>
      <c r="F11" s="471"/>
      <c r="G11" s="471"/>
      <c r="H11" s="472"/>
    </row>
    <row r="12" spans="1:8" ht="15.75">
      <c r="A12" s="145" t="s">
        <v>317</v>
      </c>
      <c r="B12" s="239">
        <v>4</v>
      </c>
      <c r="C12" s="240">
        <v>5276056.11</v>
      </c>
      <c r="D12" s="241">
        <v>37474942.16</v>
      </c>
      <c r="E12" s="241">
        <v>37268903.07</v>
      </c>
      <c r="F12" s="242">
        <v>5482095.2</v>
      </c>
      <c r="G12" s="243">
        <v>0</v>
      </c>
      <c r="H12" s="244">
        <f>SUM(F12-G12)</f>
        <v>5482095.2</v>
      </c>
    </row>
    <row r="13" spans="1:8" ht="15.75">
      <c r="A13" s="162" t="s">
        <v>278</v>
      </c>
      <c r="B13" s="245">
        <v>5</v>
      </c>
      <c r="C13" s="240">
        <v>640108.49</v>
      </c>
      <c r="D13" s="241">
        <v>654670.75</v>
      </c>
      <c r="E13" s="241">
        <v>409116.59</v>
      </c>
      <c r="F13" s="242">
        <v>885662.65</v>
      </c>
      <c r="G13" s="246">
        <v>0</v>
      </c>
      <c r="H13" s="244">
        <f>SUM(F13-G13)</f>
        <v>885662.65</v>
      </c>
    </row>
    <row r="14" spans="1:8" ht="16.5" thickBot="1">
      <c r="A14" s="168" t="s">
        <v>279</v>
      </c>
      <c r="B14" s="247">
        <v>6</v>
      </c>
      <c r="C14" s="248">
        <v>2115765.46</v>
      </c>
      <c r="D14" s="249">
        <v>4283474.34</v>
      </c>
      <c r="E14" s="249">
        <v>4050181.56</v>
      </c>
      <c r="F14" s="250">
        <v>2349058.24</v>
      </c>
      <c r="G14" s="251">
        <v>0</v>
      </c>
      <c r="H14" s="252">
        <f>SUM(F14-G14)</f>
        <v>2349058.24</v>
      </c>
    </row>
    <row r="15" spans="1:8" ht="15.75">
      <c r="A15" s="253" t="s">
        <v>280</v>
      </c>
      <c r="B15" s="142">
        <v>7</v>
      </c>
      <c r="C15" s="254">
        <v>1995711.08</v>
      </c>
      <c r="D15" s="254">
        <f>SUM(D17:D22)</f>
        <v>580373.65</v>
      </c>
      <c r="E15" s="254">
        <f>SUM(E17:E22)</f>
        <v>963811.36</v>
      </c>
      <c r="F15" s="254">
        <f>SUM(F17:F22)</f>
        <v>1612273.3699999999</v>
      </c>
      <c r="G15" s="255">
        <f>SUM(G17:G22)</f>
        <v>0</v>
      </c>
      <c r="H15" s="256">
        <f>SUM(F15-G15)</f>
        <v>1612273.3699999999</v>
      </c>
    </row>
    <row r="16" spans="1:8" ht="15.75">
      <c r="A16" s="467" t="s">
        <v>11</v>
      </c>
      <c r="B16" s="468"/>
      <c r="C16" s="468"/>
      <c r="D16" s="468"/>
      <c r="E16" s="468"/>
      <c r="F16" s="468"/>
      <c r="G16" s="468"/>
      <c r="H16" s="469"/>
    </row>
    <row r="17" spans="1:8" ht="15.75">
      <c r="A17" s="145" t="s">
        <v>20</v>
      </c>
      <c r="B17" s="245">
        <v>8</v>
      </c>
      <c r="C17" s="246">
        <v>805409.84</v>
      </c>
      <c r="D17" s="241">
        <v>16723.89</v>
      </c>
      <c r="E17" s="241">
        <v>160648.31</v>
      </c>
      <c r="F17" s="242">
        <f>SUM(C17+D17-E17)</f>
        <v>661485.4199999999</v>
      </c>
      <c r="G17" s="243">
        <v>0</v>
      </c>
      <c r="H17" s="244">
        <f aca="true" t="shared" si="0" ref="H17:H22">SUM(F17-G17)</f>
        <v>661485.4199999999</v>
      </c>
    </row>
    <row r="18" spans="1:8" ht="15.75">
      <c r="A18" s="162" t="s">
        <v>21</v>
      </c>
      <c r="B18" s="245">
        <v>9</v>
      </c>
      <c r="C18" s="246">
        <v>77369.13</v>
      </c>
      <c r="D18" s="241">
        <v>52.51</v>
      </c>
      <c r="E18" s="241">
        <v>903.78</v>
      </c>
      <c r="F18" s="242">
        <f>SUM(C18+D18-E18)</f>
        <v>76517.86</v>
      </c>
      <c r="G18" s="246">
        <v>0</v>
      </c>
      <c r="H18" s="244">
        <f t="shared" si="0"/>
        <v>76517.86</v>
      </c>
    </row>
    <row r="19" spans="1:8" ht="15.75">
      <c r="A19" s="162" t="s">
        <v>79</v>
      </c>
      <c r="B19" s="245">
        <v>10</v>
      </c>
      <c r="C19" s="246">
        <v>447328.82</v>
      </c>
      <c r="D19" s="241">
        <v>0</v>
      </c>
      <c r="E19" s="241">
        <v>11735.27</v>
      </c>
      <c r="F19" s="242">
        <f>SUM(C19+D19-E19)</f>
        <v>435593.55</v>
      </c>
      <c r="G19" s="246">
        <v>0</v>
      </c>
      <c r="H19" s="244">
        <f t="shared" si="0"/>
        <v>435593.55</v>
      </c>
    </row>
    <row r="20" spans="1:8" ht="15.75">
      <c r="A20" s="162" t="s">
        <v>23</v>
      </c>
      <c r="B20" s="245">
        <v>11</v>
      </c>
      <c r="C20" s="246">
        <v>665418.98</v>
      </c>
      <c r="D20" s="241">
        <v>562188.65</v>
      </c>
      <c r="E20" s="241">
        <v>789043.37</v>
      </c>
      <c r="F20" s="242">
        <f>SUM(C20+D20-E20)</f>
        <v>438564.2599999999</v>
      </c>
      <c r="G20" s="246">
        <v>0</v>
      </c>
      <c r="H20" s="244">
        <f t="shared" si="0"/>
        <v>438564.2599999999</v>
      </c>
    </row>
    <row r="21" spans="1:8" ht="15.75">
      <c r="A21" s="162" t="s">
        <v>27</v>
      </c>
      <c r="B21" s="245">
        <v>12</v>
      </c>
      <c r="C21" s="246">
        <v>0</v>
      </c>
      <c r="D21" s="257">
        <v>0</v>
      </c>
      <c r="E21" s="257">
        <v>0</v>
      </c>
      <c r="F21" s="258">
        <v>0</v>
      </c>
      <c r="G21" s="246">
        <v>0</v>
      </c>
      <c r="H21" s="244">
        <f t="shared" si="0"/>
        <v>0</v>
      </c>
    </row>
    <row r="22" spans="1:8" ht="16.5" thickBot="1">
      <c r="A22" s="168" t="s">
        <v>14</v>
      </c>
      <c r="B22" s="247">
        <v>13</v>
      </c>
      <c r="C22" s="259">
        <v>184.31</v>
      </c>
      <c r="D22" s="260">
        <v>1408.6</v>
      </c>
      <c r="E22" s="260">
        <v>1480.63</v>
      </c>
      <c r="F22" s="261">
        <f>SUM(C22+D22-E22)</f>
        <v>112.27999999999975</v>
      </c>
      <c r="G22" s="251">
        <v>0</v>
      </c>
      <c r="H22" s="252">
        <f t="shared" si="0"/>
        <v>112.27999999999975</v>
      </c>
    </row>
    <row r="23" spans="1:8" ht="15.75">
      <c r="A23" s="235" t="s">
        <v>281</v>
      </c>
      <c r="B23" s="236">
        <v>14</v>
      </c>
      <c r="C23" s="237">
        <v>19136.37</v>
      </c>
      <c r="D23" s="254">
        <v>23000.81</v>
      </c>
      <c r="E23" s="254">
        <v>9787.98</v>
      </c>
      <c r="F23" s="262">
        <v>32349.2</v>
      </c>
      <c r="G23" s="263">
        <v>32349.2</v>
      </c>
      <c r="H23" s="256">
        <v>0</v>
      </c>
    </row>
    <row r="24" spans="1:8" ht="16.5" thickBot="1">
      <c r="A24" s="168" t="s">
        <v>80</v>
      </c>
      <c r="B24" s="247">
        <v>15</v>
      </c>
      <c r="C24" s="259">
        <v>19136.37</v>
      </c>
      <c r="D24" s="260">
        <v>23000.81</v>
      </c>
      <c r="E24" s="260">
        <v>9787.98</v>
      </c>
      <c r="F24" s="261">
        <v>32349.2</v>
      </c>
      <c r="G24" s="251">
        <v>32349.2</v>
      </c>
      <c r="H24" s="261">
        <v>0</v>
      </c>
    </row>
    <row r="25" spans="1:8" ht="15.75">
      <c r="A25" s="172" t="s">
        <v>282</v>
      </c>
      <c r="B25" s="173">
        <v>16</v>
      </c>
      <c r="C25" s="264">
        <v>16481051.55</v>
      </c>
      <c r="D25" s="265">
        <v>477828293.2</v>
      </c>
      <c r="E25" s="265">
        <v>474311355.96</v>
      </c>
      <c r="F25" s="266">
        <f>SUM(C25+D25-E25)</f>
        <v>19997988.79000002</v>
      </c>
      <c r="G25" s="267">
        <f>G26+G27</f>
        <v>0</v>
      </c>
      <c r="H25" s="268">
        <f>SUM(F25-G25)</f>
        <v>19997988.79000002</v>
      </c>
    </row>
    <row r="26" spans="1:8" ht="15.75">
      <c r="A26" s="162" t="s">
        <v>125</v>
      </c>
      <c r="B26" s="245">
        <v>17</v>
      </c>
      <c r="C26" s="269">
        <v>15829390.49</v>
      </c>
      <c r="D26" s="241">
        <v>477693969.23</v>
      </c>
      <c r="E26" s="241">
        <v>473885972.97</v>
      </c>
      <c r="F26" s="270">
        <f>SUM(C26+D26-E26)</f>
        <v>19637386.75</v>
      </c>
      <c r="G26" s="246">
        <v>0</v>
      </c>
      <c r="H26" s="258">
        <f>SUM(F26-G26)</f>
        <v>19637386.75</v>
      </c>
    </row>
    <row r="27" spans="1:8" ht="16.5" thickBot="1">
      <c r="A27" s="271" t="s">
        <v>126</v>
      </c>
      <c r="B27" s="247">
        <v>18</v>
      </c>
      <c r="C27" s="272">
        <v>651661.06</v>
      </c>
      <c r="D27" s="273">
        <v>134323.97</v>
      </c>
      <c r="E27" s="273">
        <v>425382.99</v>
      </c>
      <c r="F27" s="270">
        <f>SUM(C27+D27-E27)</f>
        <v>360602.04000000004</v>
      </c>
      <c r="G27" s="274">
        <v>0</v>
      </c>
      <c r="H27" s="275">
        <f>SUM(F27-G27)</f>
        <v>360602.04000000004</v>
      </c>
    </row>
    <row r="28" spans="1:8" ht="15.75">
      <c r="A28" s="276" t="s">
        <v>283</v>
      </c>
      <c r="B28" s="236">
        <v>19</v>
      </c>
      <c r="C28" s="98">
        <v>3572280.33</v>
      </c>
      <c r="D28" s="277">
        <v>49148504.7</v>
      </c>
      <c r="E28" s="277">
        <v>48998750.15</v>
      </c>
      <c r="F28" s="266">
        <f>SUM(C28+D28-E28)</f>
        <v>3722034.8800000027</v>
      </c>
      <c r="G28" s="278">
        <f>G31+G32</f>
        <v>0</v>
      </c>
      <c r="H28" s="262">
        <f>SUM(F28-G28)</f>
        <v>3722034.8800000027</v>
      </c>
    </row>
    <row r="29" spans="1:8" ht="15.75" customHeight="1">
      <c r="A29" s="467" t="s">
        <v>81</v>
      </c>
      <c r="B29" s="468"/>
      <c r="C29" s="468"/>
      <c r="D29" s="468"/>
      <c r="E29" s="468"/>
      <c r="F29" s="468"/>
      <c r="G29" s="468"/>
      <c r="H29" s="469"/>
    </row>
    <row r="30" spans="1:8" ht="15.75">
      <c r="A30" s="467" t="s">
        <v>11</v>
      </c>
      <c r="B30" s="473"/>
      <c r="C30" s="468"/>
      <c r="D30" s="468"/>
      <c r="E30" s="468"/>
      <c r="F30" s="468"/>
      <c r="G30" s="468"/>
      <c r="H30" s="469"/>
    </row>
    <row r="31" spans="1:8" ht="15.75">
      <c r="A31" s="145" t="s">
        <v>82</v>
      </c>
      <c r="B31" s="245">
        <v>20</v>
      </c>
      <c r="C31" s="242">
        <v>3572181.33</v>
      </c>
      <c r="D31" s="241">
        <v>48892095.55</v>
      </c>
      <c r="E31" s="241">
        <v>48742967</v>
      </c>
      <c r="F31" s="242">
        <f>SUM(C31+D31-E31)</f>
        <v>3721309.879999995</v>
      </c>
      <c r="G31" s="243">
        <v>0</v>
      </c>
      <c r="H31" s="244">
        <f>SUM(F31-G31)</f>
        <v>3721309.879999995</v>
      </c>
    </row>
    <row r="32" spans="1:8" ht="16.5" thickBot="1">
      <c r="A32" s="168" t="s">
        <v>24</v>
      </c>
      <c r="B32" s="178">
        <v>21</v>
      </c>
      <c r="C32" s="279">
        <v>99</v>
      </c>
      <c r="D32" s="273">
        <v>256409.15</v>
      </c>
      <c r="E32" s="273">
        <v>255783.15</v>
      </c>
      <c r="F32" s="279">
        <f>SUM(C32+D32-E32)</f>
        <v>725</v>
      </c>
      <c r="G32" s="274">
        <v>0</v>
      </c>
      <c r="H32" s="280">
        <f>SUM(F32-G32)</f>
        <v>725</v>
      </c>
    </row>
    <row r="33" spans="1:8" ht="18.75" customHeight="1">
      <c r="A33" s="235" t="s">
        <v>284</v>
      </c>
      <c r="B33" s="236">
        <v>22</v>
      </c>
      <c r="C33" s="281">
        <v>2415150.25</v>
      </c>
      <c r="D33" s="277">
        <v>33406412.71</v>
      </c>
      <c r="E33" s="277">
        <v>33316075.84</v>
      </c>
      <c r="F33" s="282">
        <f>SUM(C33+D33-E33)</f>
        <v>2505487.120000001</v>
      </c>
      <c r="G33" s="237">
        <f>G34</f>
        <v>0</v>
      </c>
      <c r="H33" s="256">
        <f>SUM(F33-G33)</f>
        <v>2505487.120000001</v>
      </c>
    </row>
    <row r="34" spans="1:8" ht="16.5" thickBot="1">
      <c r="A34" s="168" t="s">
        <v>82</v>
      </c>
      <c r="B34" s="247">
        <v>23</v>
      </c>
      <c r="C34" s="250">
        <v>2415150.25</v>
      </c>
      <c r="D34" s="249">
        <v>33406412.71</v>
      </c>
      <c r="E34" s="249">
        <v>33316075.84</v>
      </c>
      <c r="F34" s="250">
        <f>SUM(C34+D34-E34)</f>
        <v>2505487.120000001</v>
      </c>
      <c r="G34" s="251">
        <v>0</v>
      </c>
      <c r="H34" s="261">
        <f>SUM(F34-G34)</f>
        <v>2505487.120000001</v>
      </c>
    </row>
    <row r="35" spans="1:8" ht="15.75">
      <c r="A35" s="172" t="s">
        <v>285</v>
      </c>
      <c r="B35" s="173">
        <v>24</v>
      </c>
      <c r="C35" s="266">
        <v>482035.64</v>
      </c>
      <c r="D35" s="265">
        <v>7123493.24</v>
      </c>
      <c r="E35" s="265">
        <v>7081602.11</v>
      </c>
      <c r="F35" s="266">
        <f>SUM(C35+D35-E35)</f>
        <v>523926.76999999955</v>
      </c>
      <c r="G35" s="283">
        <f>G38+G39</f>
        <v>0</v>
      </c>
      <c r="H35" s="268">
        <f>SUM(F35-G35)</f>
        <v>523926.76999999955</v>
      </c>
    </row>
    <row r="36" spans="1:8" ht="15.75">
      <c r="A36" s="467" t="s">
        <v>83</v>
      </c>
      <c r="B36" s="468"/>
      <c r="C36" s="468"/>
      <c r="D36" s="468"/>
      <c r="E36" s="468"/>
      <c r="F36" s="468"/>
      <c r="G36" s="468"/>
      <c r="H36" s="469"/>
    </row>
    <row r="37" spans="1:8" ht="15.75">
      <c r="A37" s="467" t="s">
        <v>11</v>
      </c>
      <c r="B37" s="468"/>
      <c r="C37" s="468"/>
      <c r="D37" s="468"/>
      <c r="E37" s="468"/>
      <c r="F37" s="468"/>
      <c r="G37" s="468"/>
      <c r="H37" s="469"/>
    </row>
    <row r="38" spans="1:8" ht="15.75">
      <c r="A38" s="145" t="s">
        <v>23</v>
      </c>
      <c r="B38" s="245">
        <v>25</v>
      </c>
      <c r="C38" s="242">
        <v>482035.64</v>
      </c>
      <c r="D38" s="241">
        <v>7123493.24</v>
      </c>
      <c r="E38" s="241">
        <v>7081602.11</v>
      </c>
      <c r="F38" s="242">
        <f>SUM(C38+D38-E38)</f>
        <v>523926.76999999955</v>
      </c>
      <c r="G38" s="243">
        <v>0</v>
      </c>
      <c r="H38" s="244">
        <f>SUM(F38-G38)</f>
        <v>523926.76999999955</v>
      </c>
    </row>
    <row r="39" spans="1:8" ht="16.5" thickBot="1">
      <c r="A39" s="177" t="s">
        <v>24</v>
      </c>
      <c r="B39" s="178">
        <v>26</v>
      </c>
      <c r="C39" s="275">
        <v>0</v>
      </c>
      <c r="D39" s="284">
        <v>0</v>
      </c>
      <c r="E39" s="284">
        <v>0</v>
      </c>
      <c r="F39" s="275">
        <v>0</v>
      </c>
      <c r="G39" s="274">
        <v>0</v>
      </c>
      <c r="H39" s="280">
        <f>SUM(F39-G39)</f>
        <v>0</v>
      </c>
    </row>
    <row r="40" spans="1:8" ht="15.75">
      <c r="A40" s="235" t="s">
        <v>286</v>
      </c>
      <c r="B40" s="236">
        <v>27</v>
      </c>
      <c r="C40" s="282">
        <v>5354660.50000005</v>
      </c>
      <c r="D40" s="277">
        <v>532845662.68</v>
      </c>
      <c r="E40" s="285">
        <v>537052058.02</v>
      </c>
      <c r="F40" s="282">
        <v>1148265.16</v>
      </c>
      <c r="G40" s="286">
        <v>0</v>
      </c>
      <c r="H40" s="256">
        <v>1148265.16</v>
      </c>
    </row>
    <row r="41" spans="1:8" ht="16.5" thickBot="1">
      <c r="A41" s="168" t="s">
        <v>287</v>
      </c>
      <c r="B41" s="247">
        <v>28</v>
      </c>
      <c r="C41" s="250">
        <v>5354660.50000005</v>
      </c>
      <c r="D41" s="249">
        <v>532845662.68</v>
      </c>
      <c r="E41" s="260">
        <v>537052058.02</v>
      </c>
      <c r="F41" s="250">
        <f>SUM(C41+D41-E41)</f>
        <v>1148265.1600000858</v>
      </c>
      <c r="G41" s="287">
        <v>0</v>
      </c>
      <c r="H41" s="261">
        <v>1148265.16</v>
      </c>
    </row>
    <row r="42" spans="1:8" ht="31.5">
      <c r="A42" s="235" t="s">
        <v>288</v>
      </c>
      <c r="B42" s="142">
        <v>29</v>
      </c>
      <c r="C42" s="288">
        <f aca="true" t="shared" si="1" ref="C42:H42">SUM(C8+C9+C25+C28+C33+C35+C40)</f>
        <v>38748009.380000055</v>
      </c>
      <c r="D42" s="289">
        <f t="shared" si="1"/>
        <v>1144190825.72</v>
      </c>
      <c r="E42" s="289">
        <f t="shared" si="1"/>
        <v>1144235057.93</v>
      </c>
      <c r="F42" s="289">
        <f t="shared" si="1"/>
        <v>38703777.17000002</v>
      </c>
      <c r="G42" s="289">
        <f t="shared" si="1"/>
        <v>476984.99</v>
      </c>
      <c r="H42" s="289">
        <f t="shared" si="1"/>
        <v>38226792.18000002</v>
      </c>
    </row>
    <row r="43" spans="1:8" ht="15.75">
      <c r="A43" s="290" t="s">
        <v>289</v>
      </c>
      <c r="B43" s="291">
        <v>30</v>
      </c>
      <c r="C43" s="292">
        <v>3804741.79</v>
      </c>
      <c r="D43" s="293">
        <v>2838753.21</v>
      </c>
      <c r="E43" s="293">
        <v>3804741.79</v>
      </c>
      <c r="F43" s="292">
        <f>SUM(C43+D43-E43)</f>
        <v>2838753.21</v>
      </c>
      <c r="G43" s="294">
        <v>0</v>
      </c>
      <c r="H43" s="292">
        <f>F43</f>
        <v>2838753.21</v>
      </c>
    </row>
    <row r="44" spans="1:8" ht="16.5" thickBot="1">
      <c r="A44" s="210" t="s">
        <v>128</v>
      </c>
      <c r="B44" s="295">
        <v>31</v>
      </c>
      <c r="C44" s="296">
        <f aca="true" t="shared" si="2" ref="C44:H44">SUM(C42:C43)</f>
        <v>42552751.170000054</v>
      </c>
      <c r="D44" s="297">
        <f t="shared" si="2"/>
        <v>1147029578.93</v>
      </c>
      <c r="E44" s="297">
        <f t="shared" si="2"/>
        <v>1148039799.72</v>
      </c>
      <c r="F44" s="297">
        <f t="shared" si="2"/>
        <v>41542530.38000002</v>
      </c>
      <c r="G44" s="297">
        <f t="shared" si="2"/>
        <v>476984.99</v>
      </c>
      <c r="H44" s="297">
        <f t="shared" si="2"/>
        <v>41065545.39000002</v>
      </c>
    </row>
    <row r="45" ht="12.75">
      <c r="F45" s="298"/>
    </row>
  </sheetData>
  <sheetProtection/>
  <mergeCells count="15">
    <mergeCell ref="A36:H36"/>
    <mergeCell ref="A37:H37"/>
    <mergeCell ref="A11:H11"/>
    <mergeCell ref="A16:H16"/>
    <mergeCell ref="A29:H29"/>
    <mergeCell ref="A30:H30"/>
    <mergeCell ref="A2:H2"/>
    <mergeCell ref="A3:H3"/>
    <mergeCell ref="A5:A6"/>
    <mergeCell ref="B5:B6"/>
    <mergeCell ref="C5:C6"/>
    <mergeCell ref="D5:D6"/>
    <mergeCell ref="E5:E6"/>
    <mergeCell ref="F5:F6"/>
    <mergeCell ref="G5:H5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GridLines="0" zoomScaleSheetLayoutView="110" zoomScalePageLayoutView="0" workbookViewId="0" topLeftCell="A1">
      <selection activeCell="A4" sqref="A4"/>
    </sheetView>
  </sheetViews>
  <sheetFormatPr defaultColWidth="9.140625" defaultRowHeight="12.75"/>
  <cols>
    <col min="1" max="1" width="61.140625" style="1" customWidth="1"/>
    <col min="2" max="3" width="22.57421875" style="1" customWidth="1"/>
    <col min="4" max="16384" width="9.140625" style="1" customWidth="1"/>
  </cols>
  <sheetData>
    <row r="1" ht="15">
      <c r="C1" s="299" t="s">
        <v>268</v>
      </c>
    </row>
    <row r="2" spans="1:3" ht="18.75">
      <c r="A2" s="474" t="s">
        <v>261</v>
      </c>
      <c r="B2" s="474"/>
      <c r="C2" s="474"/>
    </row>
    <row r="3" spans="1:3" ht="12.75">
      <c r="A3" s="475" t="s">
        <v>260</v>
      </c>
      <c r="B3" s="475"/>
      <c r="C3" s="475"/>
    </row>
    <row r="4" spans="1:3" ht="12.75">
      <c r="A4" s="300"/>
      <c r="B4" s="300"/>
      <c r="C4" s="300"/>
    </row>
    <row r="5" spans="1:3" ht="15" thickBot="1">
      <c r="A5" s="301"/>
      <c r="C5" s="302" t="s">
        <v>127</v>
      </c>
    </row>
    <row r="6" spans="1:3" ht="30" customHeight="1" thickBot="1">
      <c r="A6" s="303"/>
      <c r="B6" s="304" t="s">
        <v>338</v>
      </c>
      <c r="C6" s="304" t="s">
        <v>316</v>
      </c>
    </row>
    <row r="7" spans="1:3" ht="19.5" customHeight="1">
      <c r="A7" s="305" t="s">
        <v>84</v>
      </c>
      <c r="B7" s="306">
        <v>396053.6</v>
      </c>
      <c r="C7" s="306">
        <v>356901.96</v>
      </c>
    </row>
    <row r="8" spans="1:3" ht="19.5" customHeight="1">
      <c r="A8" s="307" t="s">
        <v>85</v>
      </c>
      <c r="B8" s="308">
        <v>821997.48</v>
      </c>
      <c r="C8" s="308">
        <v>765324.57</v>
      </c>
    </row>
    <row r="9" spans="1:3" ht="19.5" customHeight="1">
      <c r="A9" s="307" t="s">
        <v>86</v>
      </c>
      <c r="B9" s="308" t="s">
        <v>244</v>
      </c>
      <c r="C9" s="308" t="s">
        <v>244</v>
      </c>
    </row>
    <row r="10" spans="1:3" ht="19.5" customHeight="1">
      <c r="A10" s="307" t="s">
        <v>87</v>
      </c>
      <c r="B10" s="308">
        <v>773415.29</v>
      </c>
      <c r="C10" s="308">
        <v>726172.93</v>
      </c>
    </row>
    <row r="11" spans="1:3" ht="19.5" customHeight="1" thickBot="1">
      <c r="A11" s="309" t="s">
        <v>88</v>
      </c>
      <c r="B11" s="310">
        <v>444635.79</v>
      </c>
      <c r="C11" s="310">
        <v>396053.6</v>
      </c>
    </row>
    <row r="12" spans="1:3" ht="15.75">
      <c r="A12" s="311"/>
      <c r="B12" s="311"/>
      <c r="C12" s="311"/>
    </row>
  </sheetData>
  <sheetProtection/>
  <mergeCells count="2">
    <mergeCell ref="A2:C2"/>
    <mergeCell ref="A3:C3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Šprtová Martina</dc:creator>
  <cp:keywords/>
  <dc:description/>
  <cp:lastModifiedBy>SP</cp:lastModifiedBy>
  <cp:lastPrinted>2017-03-21T14:16:14Z</cp:lastPrinted>
  <dcterms:created xsi:type="dcterms:W3CDTF">2012-02-21T10:02:33Z</dcterms:created>
  <dcterms:modified xsi:type="dcterms:W3CDTF">2017-03-21T14:16:21Z</dcterms:modified>
  <cp:category/>
  <cp:version/>
  <cp:contentType/>
  <cp:contentStatus/>
</cp:coreProperties>
</file>