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595" tabRatio="658" firstSheet="2" activeTab="6"/>
  </bookViews>
  <sheets>
    <sheet name="1_rámcova bilancia" sheetId="1" r:id="rId1"/>
    <sheet name="2_DLNM a DLHM" sheetId="2" r:id="rId2"/>
    <sheet name="3_Pohľ.na poist. a SDS" sheetId="3" r:id="rId3"/>
    <sheet name="4_Druhy pohľadávok" sheetId="4" r:id="rId4"/>
    <sheet name="Graf č.1 " sheetId="5" r:id="rId5"/>
    <sheet name="5_Dlh.a kr.pohľadávky" sheetId="6" r:id="rId6"/>
    <sheet name="6_OP k pohľadávkam" sheetId="7" r:id="rId7"/>
    <sheet name="7_Rezervy" sheetId="8" r:id="rId8"/>
    <sheet name="8_Dlh.a kr.záväzky" sheetId="9" r:id="rId9"/>
    <sheet name="9_Záväzky soc.fondu" sheetId="10" r:id="rId10"/>
    <sheet name="10 a_Pln.rozpočtu PaV" sheetId="11" r:id="rId11"/>
    <sheet name="10 b_Pln.rozpočtu PaV" sheetId="12" r:id="rId12"/>
    <sheet name="11_Pln. rozpočtu PaV" sheetId="13" r:id="rId13"/>
    <sheet name="12_Príspevky na SDS" sheetId="14" r:id="rId14"/>
  </sheets>
  <definedNames>
    <definedName name="_xlnm.Print_Area" localSheetId="0">'1_rámcova bilancia'!$A$1:$N$28</definedName>
    <definedName name="_xlnm.Print_Area" localSheetId="10">'10 a_Pln.rozpočtu PaV'!$A$1:$I$110</definedName>
    <definedName name="_xlnm.Print_Area" localSheetId="1">'2_DLNM a DLHM'!$A$1:$J$22</definedName>
    <definedName name="_xlnm.Print_Area" localSheetId="2">'3_Pohľ.na poist. a SDS'!$A$1:$C$22</definedName>
    <definedName name="_xlnm.Print_Area" localSheetId="8">'8_Dlh.a kr.záväzky'!$A$1:$H$44</definedName>
    <definedName name="_xlnm.Print_Area" localSheetId="4">'Graf č.1 '!$A$1:$X$64</definedName>
  </definedNames>
  <calcPr fullCalcOnLoad="1"/>
</workbook>
</file>

<file path=xl/sharedStrings.xml><?xml version="1.0" encoding="utf-8"?>
<sst xmlns="http://schemas.openxmlformats.org/spreadsheetml/2006/main" count="592" uniqueCount="358">
  <si>
    <t>Názov položky</t>
  </si>
  <si>
    <t>R.č.</t>
  </si>
  <si>
    <t>Stav na začiatku bežného účtovného obdobia</t>
  </si>
  <si>
    <t>Prírastky</t>
  </si>
  <si>
    <t>Úbytky</t>
  </si>
  <si>
    <t>Stav na konci bežného účtovného obdobia</t>
  </si>
  <si>
    <t>z toho</t>
  </si>
  <si>
    <t>dlhodobé pohľadávky</t>
  </si>
  <si>
    <t>krátkodobé pohľadávky</t>
  </si>
  <si>
    <t>Pohľadávky z obchodného styku</t>
  </si>
  <si>
    <t>Poskytnuté prevádzkové preddavky a ostatné pohľadávky</t>
  </si>
  <si>
    <t>v tom:</t>
  </si>
  <si>
    <t xml:space="preserve">Správny fond                  </t>
  </si>
  <si>
    <t>Základný fond nemocenského poistenia</t>
  </si>
  <si>
    <t>Základný fond starobného poistenia</t>
  </si>
  <si>
    <t xml:space="preserve">Základný fond invalidného poistenia  </t>
  </si>
  <si>
    <t>Základný fond úrazového poistenia</t>
  </si>
  <si>
    <t>Základný fond garančného poistenia</t>
  </si>
  <si>
    <t>Základný fond poistenia v nezamestnanosti</t>
  </si>
  <si>
    <t>Rezervný fond solidarity</t>
  </si>
  <si>
    <t>Zúčtovanie poistného za rok 1993</t>
  </si>
  <si>
    <t>Zúčtovanie poistného so Všeobecnou zdravotnou poisťovňou  rok 1994</t>
  </si>
  <si>
    <t xml:space="preserve">Pohľadávky voči zamestnancom </t>
  </si>
  <si>
    <t>Správny fond</t>
  </si>
  <si>
    <t>Sociálny fond</t>
  </si>
  <si>
    <t>Ostatné platby základných fondov</t>
  </si>
  <si>
    <t xml:space="preserve">Správny fond </t>
  </si>
  <si>
    <t>Zúčtovanie štátnych dávok</t>
  </si>
  <si>
    <t>Softvér</t>
  </si>
  <si>
    <t>Stavby</t>
  </si>
  <si>
    <t>Samostatné hnuteľné veci a súbory hnuteľných vecí</t>
  </si>
  <si>
    <t>Dopravné prostriedky</t>
  </si>
  <si>
    <t>Pozemky</t>
  </si>
  <si>
    <t>Umelecké diela a zbierky</t>
  </si>
  <si>
    <t>Obstaranie dlhodobého nehmotného majetku</t>
  </si>
  <si>
    <t>Obstaranie dlhodobého hmotného majetku</t>
  </si>
  <si>
    <t xml:space="preserve">prírastky + </t>
  </si>
  <si>
    <t>úbytky -</t>
  </si>
  <si>
    <t>presuny (+, -)</t>
  </si>
  <si>
    <t>prírastky  +</t>
  </si>
  <si>
    <t>úbytky  -</t>
  </si>
  <si>
    <t>Zostatková hodnota</t>
  </si>
  <si>
    <t>Stav na začiatku bežného  účtovného obdobia</t>
  </si>
  <si>
    <t>Druhy pohľadávok</t>
  </si>
  <si>
    <t>Pohľadávky na poistnom a príspevkoch na starobné dôchodkové sporenie</t>
  </si>
  <si>
    <t>Stav na konci</t>
  </si>
  <si>
    <t>bežného účtovného obdobia</t>
  </si>
  <si>
    <t>bezprostredne predchádzajúceho účtovného obdobia</t>
  </si>
  <si>
    <t>Poistné</t>
  </si>
  <si>
    <t>Penále</t>
  </si>
  <si>
    <t>Pokuty</t>
  </si>
  <si>
    <t>Poplatky</t>
  </si>
  <si>
    <t>Regresy</t>
  </si>
  <si>
    <t>Preplatky na dávkach</t>
  </si>
  <si>
    <t>Ostatné</t>
  </si>
  <si>
    <t>Pohľadávky spolu</t>
  </si>
  <si>
    <t>z toho:</t>
  </si>
  <si>
    <t>do jedného roka vrátane</t>
  </si>
  <si>
    <t>od jedného roka do piatich  rokov vrátane</t>
  </si>
  <si>
    <t>viac ako päť rokov</t>
  </si>
  <si>
    <t>po lehote splatnosti</t>
  </si>
  <si>
    <t>Opravné položky k pohľadávkam v EUR</t>
  </si>
  <si>
    <t>Stav opravných položiek  na začiatku bežného účtovného obdobia</t>
  </si>
  <si>
    <t>Prírastky, úbytky a zúčtovanie  opravných položiek počas bežného účtovného obdobia</t>
  </si>
  <si>
    <t>Stav opravných položiek na konci bežného účtovného obdobia</t>
  </si>
  <si>
    <t>Dlhodobé pohľadávky  z obchodného styku</t>
  </si>
  <si>
    <t>Dlhodobé  pohľadávky na poistnom a príspevkoch na starobné dôchodkové sporenie</t>
  </si>
  <si>
    <t xml:space="preserve">Základný fond invalidného poistenia </t>
  </si>
  <si>
    <t>Krátkodobé  pohľadávky  z obchodného styku</t>
  </si>
  <si>
    <t>Krátkodobé  pohľadávky na poistnom a príspevkoch na starobné dôchodkové sporenie</t>
  </si>
  <si>
    <t>Druh rezervy</t>
  </si>
  <si>
    <t>Tvorba rezerv</t>
  </si>
  <si>
    <t>Použitie rezerv</t>
  </si>
  <si>
    <t>Zrušenie alebo zníženie rezerv</t>
  </si>
  <si>
    <t>Rezervy spolu</t>
  </si>
  <si>
    <t>Druh záväzku</t>
  </si>
  <si>
    <t>Z toho</t>
  </si>
  <si>
    <t>a</t>
  </si>
  <si>
    <t>b</t>
  </si>
  <si>
    <t>Dodávatelia a ostatné záväzky r. 4 až 6</t>
  </si>
  <si>
    <t>Ostatné fondy</t>
  </si>
  <si>
    <t xml:space="preserve">Správny fond     </t>
  </si>
  <si>
    <t>Záväzky voči zamestnancom a ostatné záväzky voči zamestnancom</t>
  </si>
  <si>
    <t xml:space="preserve">Správny fond      </t>
  </si>
  <si>
    <t xml:space="preserve">Ostatné priame dane                                              </t>
  </si>
  <si>
    <t>Stav k prvému dňu účtovného obdobia</t>
  </si>
  <si>
    <t>Tvorba na ťarchu nákladov</t>
  </si>
  <si>
    <t>Tvorba zo zisku</t>
  </si>
  <si>
    <t>Čerpanie</t>
  </si>
  <si>
    <t>Stav k poslednému dňu účtovného obdobia</t>
  </si>
  <si>
    <t>Ukazovateľ</t>
  </si>
  <si>
    <t>Základný fond invalidného poistenia</t>
  </si>
  <si>
    <t>v tom tvorba:</t>
  </si>
  <si>
    <t xml:space="preserve">z poistného </t>
  </si>
  <si>
    <t>Tvorba fondov celkom</t>
  </si>
  <si>
    <t>Použitie prostriedkov jednotlivých fondov</t>
  </si>
  <si>
    <t>Bilančný rozdiel v bežnom roku</t>
  </si>
  <si>
    <t>Bilančný rozdiel celkom</t>
  </si>
  <si>
    <t>Príjmy celkom</t>
  </si>
  <si>
    <t>Výdavky celkom</t>
  </si>
  <si>
    <t xml:space="preserve">kapitálové výdavky </t>
  </si>
  <si>
    <t>bežné výdavky</t>
  </si>
  <si>
    <t>osobné náklady</t>
  </si>
  <si>
    <t>Tabuľka č. 1</t>
  </si>
  <si>
    <t>Rámcová bilancia</t>
  </si>
  <si>
    <t>a vyjadrenie podielu majetku a zdrojov</t>
  </si>
  <si>
    <t>MAJETOK</t>
  </si>
  <si>
    <t>Stav k 31. 12. 2010</t>
  </si>
  <si>
    <t>Stav k 31. 12. 2011</t>
  </si>
  <si>
    <t>ZDROJE</t>
  </si>
  <si>
    <t>%</t>
  </si>
  <si>
    <t>Dlhodobý nehmotný majetok</t>
  </si>
  <si>
    <t>Dlhodobý hmotný majetok</t>
  </si>
  <si>
    <t>Účet tvorby fondov</t>
  </si>
  <si>
    <t>Výsledok hospodárenia</t>
  </si>
  <si>
    <t>NEOBEŽNÝ MAJETOK</t>
  </si>
  <si>
    <t>VLASTNÉ ZDROJE KRYTIA MAJETKU</t>
  </si>
  <si>
    <t>Zásoby</t>
  </si>
  <si>
    <t>Pohľadávky - menovitá hodnota</t>
  </si>
  <si>
    <t xml:space="preserve">Krátkodobý finančný majetok </t>
  </si>
  <si>
    <t>Prechodné účty (náklady budúcich období)</t>
  </si>
  <si>
    <t>OBEŽNÝ MAJETOK</t>
  </si>
  <si>
    <t>CUDZIE ZDROJE</t>
  </si>
  <si>
    <t>MAJETOK CELKOM</t>
  </si>
  <si>
    <t>PASÍVA CELKOM</t>
  </si>
  <si>
    <t>Stav na začiatku 
bežného účtovného obdobia</t>
  </si>
  <si>
    <t>Stav na konci 
bežného účtovného obdobia</t>
  </si>
  <si>
    <t>Dlhodobé záväzky na konci 
bežného účtovného obdobia</t>
  </si>
  <si>
    <t>Krátkodobé záväzky na konci 
bežného účtovného obdobia</t>
  </si>
  <si>
    <t>DLHODOBÉ A KRÁTKODOBÉ POHĽADÁVKY SPOLU r. 1, 3, 13,16,21</t>
  </si>
  <si>
    <t>Dotácie a ostatné zúčtovanie so štátnym rozpočtom  r. 22</t>
  </si>
  <si>
    <t>ZFNP - z titulu vyplatených dávok NP</t>
  </si>
  <si>
    <t>ZFPvN- z titulu vyplatených dávok EÚ</t>
  </si>
  <si>
    <t>v EUR</t>
  </si>
  <si>
    <t>CUDZIE ZDROJE  r. 29 a 30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</si>
  <si>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</si>
  <si>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</si>
  <si>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</si>
  <si>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</si>
  <si>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</si>
  <si>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</si>
  <si>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</si>
  <si>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</si>
  <si>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</si>
  <si>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</si>
  <si>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</si>
  <si>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</si>
  <si>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</si>
  <si>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</si>
  <si>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</si>
  <si>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</si>
  <si>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</si>
  <si>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</si>
  <si>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</si>
  <si>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</si>
  <si>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</si>
  <si>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</si>
  <si>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</si>
  <si>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</si>
  <si>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</si>
  <si>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</si>
  <si>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</si>
  <si>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</si>
  <si>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</si>
  <si>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</si>
  <si>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</si>
  <si>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</si>
  <si>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</si>
  <si>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</si>
  <si>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</si>
  <si>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</si>
  <si>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</si>
  <si>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</si>
  <si>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</si>
  <si>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</si>
  <si>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</si>
  <si>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</si>
  <si>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</si>
  <si>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</si>
  <si>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</si>
  <si>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SP pobočky</t>
  </si>
  <si>
    <t>Ústredie</t>
  </si>
  <si>
    <t>SP spolu</t>
  </si>
  <si>
    <t>Skutočnosť rok 2011</t>
  </si>
  <si>
    <t>% plnenia 4/2</t>
  </si>
  <si>
    <t>% plnenia 4/3</t>
  </si>
  <si>
    <t>Rozdiel 4-3</t>
  </si>
  <si>
    <t>% plnenia  4/3</t>
  </si>
  <si>
    <t>Rozdiel  4-3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</si>
  <si>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</si>
  <si>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</si>
  <si>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</si>
  <si>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</si>
  <si>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</si>
  <si>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</si>
  <si>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</si>
  <si>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</si>
  <si>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</si>
  <si>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</si>
  <si>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</si>
  <si>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</si>
  <si>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</si>
  <si>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</si>
  <si>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</si>
  <si>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</si>
  <si>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</si>
  <si>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</si>
  <si>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</si>
  <si>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</si>
  <si>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</si>
  <si>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</si>
  <si>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</si>
  <si>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</si>
  <si>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</si>
  <si>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</si>
  <si>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</si>
  <si>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</si>
  <si>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</si>
  <si>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</si>
  <si>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</si>
  <si>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</si>
  <si>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z toho prostriedky zo  Štátneho rozpočtu SR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</si>
  <si>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</si>
  <si>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</si>
  <si>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</si>
  <si>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</si>
  <si>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>Príjmy  celkom</t>
  </si>
  <si>
    <t xml:space="preserve">    povinne  poistená SZČO</t>
  </si>
  <si>
    <t xml:space="preserve">    dobrovoľne  poistená osoba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</si>
  <si>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</si>
  <si>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</si>
  <si>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</si>
  <si>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</si>
  <si>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</si>
  <si>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</si>
  <si>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</si>
  <si>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</si>
  <si>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</si>
  <si>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</si>
  <si>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</si>
  <si>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</si>
  <si>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</si>
  <si>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</si>
  <si>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>Prevod z minulých rokov ***/</t>
  </si>
  <si>
    <t>Bilančný rozdiel po vykrytí deficitu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</si>
  <si>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</si>
  <si>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</si>
  <si>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</si>
  <si>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</si>
  <si>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</si>
  <si>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</si>
  <si>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</si>
  <si>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</si>
  <si>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</si>
  <si>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</si>
  <si>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</si>
  <si>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</t>
  </si>
  <si>
    <t>Rok  2011</t>
  </si>
  <si>
    <t xml:space="preserve">Poskytnuté preddavky na dlhodobý  nehmotný a hmotný majetok </t>
  </si>
  <si>
    <t>-</t>
  </si>
  <si>
    <t>Záväzky fondov (vnútorné zúčtovanie a ostatné záväzky)</t>
  </si>
  <si>
    <t>Prechodné účty  ( výnosy budúcich období, výdavky budúcich období)</t>
  </si>
  <si>
    <t>Fond dlhodobého majetku                                                a fond prevádzkových prostriedkov</t>
  </si>
  <si>
    <t>Obstaranie dlhodobého nehmotného                          a dlhodobého hmotného majetk</t>
  </si>
  <si>
    <t>(tabuľka k čl. III ods. 1 písm. a) až c) )</t>
  </si>
  <si>
    <t>Tabuľka č. 2</t>
  </si>
  <si>
    <t>Tabuľka č. 3</t>
  </si>
  <si>
    <t xml:space="preserve">           Pohľadávky na poistnom a príspevkoch na starobné dôchodkové sporenie</t>
  </si>
  <si>
    <t>(tabuľka k čl. III  ods. 6 )</t>
  </si>
  <si>
    <t>Tabuľka č. 4</t>
  </si>
  <si>
    <t>Tabuľka č. 5</t>
  </si>
  <si>
    <t>(tabuľka k čl. III ods. 7 )</t>
  </si>
  <si>
    <t xml:space="preserve"> Vývoj dlhodobých pohľadávok a krátkodobých pohľadávok</t>
  </si>
  <si>
    <t>r.14 a 15</t>
  </si>
  <si>
    <t>Pohľadávky na poistnom a príspevkoch na starobné dôchodkové sporenie  r.4 až 12</t>
  </si>
  <si>
    <t xml:space="preserve">Ostatné krátkodobé pohľadávky r. 17 až 20 </t>
  </si>
  <si>
    <t>(tabuľka k čl. III ods. 8 )</t>
  </si>
  <si>
    <t>Opravné položky k pohľadávkam</t>
  </si>
  <si>
    <t>Tabuľka č. 6</t>
  </si>
  <si>
    <t>Rezervy</t>
  </si>
  <si>
    <t>(tabuľka k čl. III ods. 14 písm. a) )</t>
  </si>
  <si>
    <t>3. rezerva na zdravotné výkony                                  (účet 3237, 32371)</t>
  </si>
  <si>
    <t>(tabuľka k čl. III ods. 14 písm. b) až d) )</t>
  </si>
  <si>
    <r>
      <t>Vývoj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dlhodobých záväzkov a krátkodobých záväzkov</t>
    </r>
  </si>
  <si>
    <t>(tabuľka k čl. III ods. 14 písm. e) )</t>
  </si>
  <si>
    <t>Záväzky sociálneho fondu</t>
  </si>
  <si>
    <t>(tabuľka k čl. VIII ods. 2 )</t>
  </si>
  <si>
    <t>Plnenie rozpočtu príjmov a výdavkov (nákladov) správneho fondu</t>
  </si>
  <si>
    <t>(tabuľka k čl. VIII ods. 1 )</t>
  </si>
  <si>
    <t>Príspevky na starobné dôchodkové sporenie</t>
  </si>
  <si>
    <t>Tabuľka č. 7</t>
  </si>
  <si>
    <t xml:space="preserve">Tabuľka č. 8 </t>
  </si>
  <si>
    <t>Tabuľka č. 9</t>
  </si>
  <si>
    <t>Tabuľka č. 11</t>
  </si>
  <si>
    <t>Tabuľka č. 10a</t>
  </si>
  <si>
    <t>Tabuľka č. 12</t>
  </si>
  <si>
    <t>1. rezerva na nevyčerpané dovolenky vrátane sociálneho poistenia a starobného dôchodkového sporenia                                 (účet 3231, 32312, 32315, 3232, 32322, 32322)</t>
  </si>
  <si>
    <t>2. rezerva na prenájom nebytových priestorov                                                       (účet 3233)</t>
  </si>
  <si>
    <t>e) príspevky na SDS zaplatené zamestnávateľom po uplynutí 60 dní</t>
  </si>
  <si>
    <t>Rozdiel 4-2</t>
  </si>
  <si>
    <t>Tabuľka č. 10b</t>
  </si>
  <si>
    <t>Spolu</t>
  </si>
  <si>
    <r>
      <t>Obstarávacia cena</t>
    </r>
    <r>
      <rPr>
        <sz val="12"/>
        <rFont val="Arial"/>
        <family val="2"/>
      </rPr>
      <t xml:space="preserve"> - stav na začiatku bežného účtovného obdobia</t>
    </r>
  </si>
  <si>
    <r>
      <t xml:space="preserve">Oprávky – </t>
    </r>
    <r>
      <rPr>
        <sz val="12"/>
        <rFont val="Arial"/>
        <family val="2"/>
      </rPr>
      <t>stav na začiatku bežného účtovného obdobia</t>
    </r>
  </si>
  <si>
    <r>
      <t>Opravné položky</t>
    </r>
    <r>
      <rPr>
        <sz val="12"/>
        <rFont val="Arial"/>
        <family val="2"/>
      </rPr>
      <t xml:space="preserve"> – stav na začiatku bežného účtovného obdobia</t>
    </r>
  </si>
  <si>
    <t>Stav k 31. 12. 2012</t>
  </si>
  <si>
    <t>Rok  2012</t>
  </si>
  <si>
    <t>Skutočnosť za rok 2011</t>
  </si>
  <si>
    <t>Schválený rozpočet na rok 2012 */</t>
  </si>
  <si>
    <t>Upravený rozpočet na rok 2012 **/</t>
  </si>
  <si>
    <t>Skutočnosť k 31. 12.  2012</t>
  </si>
  <si>
    <t xml:space="preserve">                    - opravné položky</t>
  </si>
  <si>
    <t>100%</t>
  </si>
  <si>
    <t>Číslo</t>
  </si>
  <si>
    <t>Pohľadávky Sociálnej poisťovne na poistnom a príspevkoch na starobné dôchodkové sporenie podľa druhov k 31.12.2012</t>
  </si>
  <si>
    <t xml:space="preserve">Sociálny fond  (956) </t>
  </si>
  <si>
    <t>Záväzky z obchodného styku r. 3, 7, 14</t>
  </si>
  <si>
    <t>Správny fond (321 až 325 okrem 323)</t>
  </si>
  <si>
    <t>Nevyfakturované dodávky (329)</t>
  </si>
  <si>
    <t xml:space="preserve">Krátkodobé rezervy  (323)                                                              </t>
  </si>
  <si>
    <t>Iné záväzky r. 8 až 13 (379 + 959AÚ)</t>
  </si>
  <si>
    <t>Ostatné dlhodobé záväzky  r. 15 (959AÚ)</t>
  </si>
  <si>
    <t>Záväzky z poistných vzťahov r. 17 a 18 (326)</t>
  </si>
  <si>
    <t>Záväzky voči zamestnancom   r. 20 a 21 (331 + 333)</t>
  </si>
  <si>
    <t>Zúčtovanie so Sociálnou poisťovňou a zdravotnými poisťovňami  r.23 (336)</t>
  </si>
  <si>
    <t>Daňové záväzky r.25 a 26 (341 + 342 + 343 + 345)</t>
  </si>
  <si>
    <t>Dotácie a ostatné zúčtovanie so štátnym rozpočtom  r. 28 (346)</t>
  </si>
  <si>
    <t>Zúčtovanie štátnych dávok (346)</t>
  </si>
  <si>
    <t>DLHODOBÉ ZÁVÄZKY A  KRÁTKODOBÉ ZÁVÄZKY SPOLU                                             r. 1, 2, 16, 19, 22, 24 a 27</t>
  </si>
  <si>
    <t>PRECHODNÉ ÚČTY PASÍV (383 a 384)</t>
  </si>
  <si>
    <t>Graf č. 1</t>
  </si>
  <si>
    <t>regresy</t>
  </si>
  <si>
    <t xml:space="preserve">preplatky na dávkach   </t>
  </si>
  <si>
    <t>Schválený rozpočet na rok 2012</t>
  </si>
  <si>
    <t>Upravený rozpočet na rok 2012</t>
  </si>
  <si>
    <t>Skutočnosť rok 2012</t>
  </si>
  <si>
    <t>% plnenia  4/2</t>
  </si>
  <si>
    <t>Rozdiel  4-2</t>
  </si>
  <si>
    <t>v tom: zamestnávateľ</t>
  </si>
  <si>
    <t xml:space="preserve">           povinne dôchodkovo poistená SZČO</t>
  </si>
  <si>
    <t xml:space="preserve">           dobrovoľne dôchodkovo poistená osoba</t>
  </si>
  <si>
    <t>*/ Údaje  sú schválené uznesením NR SR  č. 755 z 8. decembra  2011</t>
  </si>
  <si>
    <t>**/ Zapracovaný vplyv  zákona  č. 521  z  2.12.2011, ktorým sa mení a dopĺňa zákon č. 461/2003 Z. z. o sociálnom poistení v znení neskorších predpisov</t>
  </si>
  <si>
    <t xml:space="preserve">    a  zákona  č. 252  z  10.8.2012, ktorým sa mení a dopĺňa zákon č. 461/2003 Z. z. o sociálnom poistení v znení neskorších predpisov</t>
  </si>
  <si>
    <t>v tis. Eur</t>
  </si>
  <si>
    <t>Plnenie rozpočtu príjmov, výdavkov (nákladov) a tvorba fondov Sociálnej poisťovne k 31.12.2012</t>
  </si>
  <si>
    <t>z toho prostriedky zo Štátneho rozpočtu SR</t>
  </si>
  <si>
    <t>g) príjmy z otvorenia II. piliera (skut. r. 2012 znížená o 1,9% tvorbu SF)</t>
  </si>
  <si>
    <t xml:space="preserve">  - z otvorenia II. piliera (1,9%)</t>
  </si>
  <si>
    <t>g) príjmy z otvorenia II. piliera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</si>
  <si>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</si>
  <si>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</si>
  <si>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</si>
  <si>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>k) príjmy správneho fondu z otvorenia II. piliera (1,9%)</t>
  </si>
  <si>
    <t>z otvorenia II. piliera (1,9%)</t>
  </si>
  <si>
    <t>***/ Prevod fin. prostriedkov v stĺ. č. 4  je v súlade so schálenou  účtovnou  závierkou Sociálnej poisťovne za rok 2011 (uznesenie NR SR č. 56 z 26.6.2012)</t>
  </si>
  <si>
    <t>X</t>
  </si>
  <si>
    <t xml:space="preserve">Stav a pohyb dlhodobého nehmotného a dlhodobého hmotného majetku k 31.12.2012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</si>
</sst>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_ ;\-#,##0.00\ "/>
    <numFmt numFmtId="173" formatCode="000"/>
    <numFmt numFmtId="174" formatCode="#,##0.00_ ;[Red]\-#,##0.00\ "/>
    <numFmt numFmtId="175" formatCode="0.0%"/>
    <numFmt numFmtId="176" formatCode="#,##0_ ;\-#,##0\ "/>
    <numFmt numFmtId="177" formatCode="#,##0.00\ _S_k"/>
    <numFmt numFmtId="178" formatCode="[$-41B]d\.\ mmmm\ yyyy"/>
    <numFmt numFmtId="179" formatCode="000\ 00"/>
    <numFmt numFmtId="180" formatCode="0.000"/>
    <numFmt numFmtId="181" formatCode="0.0"/>
    <numFmt numFmtId="182" formatCode="#,##0.0"/>
    <numFmt numFmtId="183" formatCode="\P\r\a\vd\a;&quot;Pravda&quot;;&quot;Nepravda&quot;"/>
    <numFmt numFmtId="184" formatCode="[$€-2]\ #\ ##,000_);[Red]\([$¥€-2]\ #\ ##,000\)"/>
    <numFmt numFmtId="185" formatCode="#,##0.00\ [$€-1];\-#,##0.00\ [$€-1]"/>
    <numFmt numFmtId="186" formatCode="#,##0.00\ _€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 Narrow"/>
      <family val="2"/>
    </font>
    <font>
      <sz val="8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3" fontId="29" fillId="0" borderId="0">
      <alignment/>
      <protection/>
    </xf>
    <xf numFmtId="3" fontId="3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51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2" fontId="10" fillId="0" borderId="0">
      <alignment/>
      <protection/>
    </xf>
    <xf numFmtId="0" fontId="56" fillId="22" borderId="0" applyNumberFormat="0" applyBorder="0" applyAlignment="0" applyProtection="0"/>
    <xf numFmtId="0" fontId="2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57" fillId="0" borderId="6" applyNumberFormat="0" applyFill="0" applyAlignment="0" applyProtection="0"/>
    <xf numFmtId="49" fontId="32" fillId="0" borderId="0">
      <alignment/>
      <protection/>
    </xf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>
      <alignment/>
      <protection/>
    </xf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shrinkToFit="1"/>
    </xf>
    <xf numFmtId="49" fontId="11" fillId="0" borderId="0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3" fontId="15" fillId="0" borderId="11" xfId="52" applyNumberFormat="1" applyFont="1" applyFill="1" applyBorder="1">
      <alignment/>
      <protection/>
    </xf>
    <xf numFmtId="3" fontId="15" fillId="0" borderId="10" xfId="52" applyNumberFormat="1" applyFont="1" applyFill="1" applyBorder="1">
      <alignment/>
      <protection/>
    </xf>
    <xf numFmtId="3" fontId="15" fillId="0" borderId="13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53" applyFont="1" applyFill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1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5" fillId="0" borderId="16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172" fontId="15" fillId="0" borderId="17" xfId="0" applyNumberFormat="1" applyFont="1" applyBorder="1" applyAlignment="1">
      <alignment horizontal="right" vertical="center" wrapText="1"/>
    </xf>
    <xf numFmtId="172" fontId="15" fillId="0" borderId="13" xfId="0" applyNumberFormat="1" applyFont="1" applyBorder="1" applyAlignment="1">
      <alignment horizontal="right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2" fontId="15" fillId="0" borderId="20" xfId="0" applyNumberFormat="1" applyFont="1" applyBorder="1" applyAlignment="1">
      <alignment vertical="center" wrapText="1"/>
    </xf>
    <xf numFmtId="172" fontId="14" fillId="0" borderId="21" xfId="0" applyNumberFormat="1" applyFont="1" applyBorder="1" applyAlignment="1">
      <alignment horizontal="right" vertical="center" wrapText="1"/>
    </xf>
    <xf numFmtId="2" fontId="14" fillId="0" borderId="21" xfId="0" applyNumberFormat="1" applyFont="1" applyBorder="1" applyAlignment="1">
      <alignment horizontal="right" vertical="center" wrapText="1" shrinkToFit="1"/>
    </xf>
    <xf numFmtId="2" fontId="14" fillId="0" borderId="22" xfId="0" applyNumberFormat="1" applyFont="1" applyBorder="1" applyAlignment="1">
      <alignment horizontal="right" vertical="center" wrapText="1" shrinkToFit="1"/>
    </xf>
    <xf numFmtId="0" fontId="15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33" borderId="25" xfId="0" applyFont="1" applyFill="1" applyBorder="1" applyAlignment="1">
      <alignment horizontal="center" vertical="center" wrapText="1"/>
    </xf>
    <xf numFmtId="172" fontId="15" fillId="0" borderId="26" xfId="0" applyNumberFormat="1" applyFont="1" applyBorder="1" applyAlignment="1">
      <alignment horizontal="right" vertical="center" wrapText="1"/>
    </xf>
    <xf numFmtId="172" fontId="15" fillId="0" borderId="27" xfId="0" applyNumberFormat="1" applyFont="1" applyBorder="1" applyAlignment="1">
      <alignment horizontal="right" vertical="center" wrapText="1"/>
    </xf>
    <xf numFmtId="172" fontId="14" fillId="0" borderId="28" xfId="0" applyNumberFormat="1" applyFont="1" applyBorder="1" applyAlignment="1">
      <alignment horizontal="right" vertical="center" wrapText="1"/>
    </xf>
    <xf numFmtId="172" fontId="15" fillId="0" borderId="17" xfId="0" applyNumberFormat="1" applyFont="1" applyFill="1" applyBorder="1" applyAlignment="1">
      <alignment horizontal="right" vertical="center" wrapText="1"/>
    </xf>
    <xf numFmtId="4" fontId="15" fillId="0" borderId="20" xfId="0" applyNumberFormat="1" applyFont="1" applyFill="1" applyBorder="1" applyAlignment="1">
      <alignment horizontal="right" vertical="center" wrapText="1" shrinkToFit="1"/>
    </xf>
    <xf numFmtId="172" fontId="14" fillId="0" borderId="21" xfId="0" applyNumberFormat="1" applyFont="1" applyFill="1" applyBorder="1" applyAlignment="1">
      <alignment horizontal="right" vertical="center" wrapText="1"/>
    </xf>
    <xf numFmtId="2" fontId="14" fillId="0" borderId="22" xfId="0" applyNumberFormat="1" applyFont="1" applyFill="1" applyBorder="1" applyAlignment="1">
      <alignment horizontal="right" vertical="center" wrapText="1" shrinkToFit="1"/>
    </xf>
    <xf numFmtId="2" fontId="15" fillId="0" borderId="29" xfId="0" applyNumberFormat="1" applyFont="1" applyBorder="1" applyAlignment="1">
      <alignment vertical="center" wrapText="1"/>
    </xf>
    <xf numFmtId="2" fontId="15" fillId="0" borderId="30" xfId="0" applyNumberFormat="1" applyFont="1" applyBorder="1" applyAlignment="1">
      <alignment vertical="center" wrapText="1"/>
    </xf>
    <xf numFmtId="172" fontId="15" fillId="0" borderId="12" xfId="0" applyNumberFormat="1" applyFont="1" applyFill="1" applyBorder="1" applyAlignment="1">
      <alignment horizontal="right" vertical="center" wrapText="1"/>
    </xf>
    <xf numFmtId="4" fontId="15" fillId="0" borderId="29" xfId="0" applyNumberFormat="1" applyFont="1" applyFill="1" applyBorder="1" applyAlignment="1">
      <alignment horizontal="right" vertical="center" wrapText="1" shrinkToFit="1"/>
    </xf>
    <xf numFmtId="0" fontId="15" fillId="0" borderId="31" xfId="0" applyFont="1" applyBorder="1" applyAlignment="1">
      <alignment vertical="center" wrapText="1"/>
    </xf>
    <xf numFmtId="0" fontId="14" fillId="34" borderId="24" xfId="0" applyFont="1" applyFill="1" applyBorder="1" applyAlignment="1">
      <alignment vertical="center" wrapText="1"/>
    </xf>
    <xf numFmtId="172" fontId="14" fillId="34" borderId="28" xfId="0" applyNumberFormat="1" applyFont="1" applyFill="1" applyBorder="1" applyAlignment="1">
      <alignment horizontal="right" vertical="center" wrapText="1"/>
    </xf>
    <xf numFmtId="172" fontId="14" fillId="34" borderId="21" xfId="0" applyNumberFormat="1" applyFont="1" applyFill="1" applyBorder="1" applyAlignment="1">
      <alignment horizontal="right" vertical="center" wrapText="1"/>
    </xf>
    <xf numFmtId="2" fontId="14" fillId="34" borderId="22" xfId="0" applyNumberFormat="1" applyFont="1" applyFill="1" applyBorder="1" applyAlignment="1">
      <alignment vertical="center" wrapText="1"/>
    </xf>
    <xf numFmtId="4" fontId="14" fillId="34" borderId="22" xfId="0" applyNumberFormat="1" applyFont="1" applyFill="1" applyBorder="1" applyAlignment="1">
      <alignment horizontal="right" vertical="center" wrapText="1" shrinkToFit="1"/>
    </xf>
    <xf numFmtId="0" fontId="15" fillId="0" borderId="32" xfId="0" applyFont="1" applyBorder="1" applyAlignment="1">
      <alignment vertical="center" wrapText="1"/>
    </xf>
    <xf numFmtId="172" fontId="15" fillId="0" borderId="33" xfId="0" applyNumberFormat="1" applyFont="1" applyBorder="1" applyAlignment="1">
      <alignment horizontal="right" vertical="center" wrapText="1"/>
    </xf>
    <xf numFmtId="172" fontId="15" fillId="0" borderId="12" xfId="0" applyNumberFormat="1" applyFont="1" applyBorder="1" applyAlignment="1">
      <alignment horizontal="right" vertical="center" wrapText="1"/>
    </xf>
    <xf numFmtId="4" fontId="14" fillId="34" borderId="22" xfId="0" applyNumberFormat="1" applyFont="1" applyFill="1" applyBorder="1" applyAlignment="1">
      <alignment vertical="center" wrapText="1" shrinkToFit="1"/>
    </xf>
    <xf numFmtId="4" fontId="15" fillId="0" borderId="34" xfId="0" applyNumberFormat="1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24" fillId="0" borderId="0" xfId="0" applyFont="1" applyAlignment="1">
      <alignment horizontal="center" shrinkToFi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66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4" fontId="14" fillId="0" borderId="17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left" vertical="center" wrapText="1"/>
    </xf>
    <xf numFmtId="4" fontId="14" fillId="0" borderId="20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" fontId="2" fillId="0" borderId="4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right" vertical="center"/>
    </xf>
    <xf numFmtId="4" fontId="3" fillId="0" borderId="44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4" fontId="15" fillId="0" borderId="17" xfId="0" applyNumberFormat="1" applyFont="1" applyFill="1" applyBorder="1" applyAlignment="1">
      <alignment horizontal="right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horizontal="left" vertical="center" wrapText="1"/>
    </xf>
    <xf numFmtId="4" fontId="15" fillId="0" borderId="20" xfId="0" applyNumberFormat="1" applyFont="1" applyFill="1" applyBorder="1" applyAlignment="1">
      <alignment horizontal="right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left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4" fontId="15" fillId="0" borderId="19" xfId="0" applyNumberFormat="1" applyFont="1" applyFill="1" applyBorder="1" applyAlignment="1">
      <alignment horizontal="right" vertical="center" wrapText="1"/>
    </xf>
    <xf numFmtId="4" fontId="14" fillId="0" borderId="26" xfId="0" applyNumberFormat="1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7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72" fontId="15" fillId="0" borderId="27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2" fontId="15" fillId="0" borderId="33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center" vertical="center"/>
    </xf>
    <xf numFmtId="172" fontId="15" fillId="0" borderId="26" xfId="0" applyNumberFormat="1" applyFont="1" applyFill="1" applyBorder="1" applyAlignment="1">
      <alignment horizontal="right"/>
    </xf>
    <xf numFmtId="172" fontId="14" fillId="0" borderId="17" xfId="0" applyNumberFormat="1" applyFont="1" applyFill="1" applyBorder="1" applyAlignment="1">
      <alignment horizontal="right"/>
    </xf>
    <xf numFmtId="172" fontId="15" fillId="0" borderId="17" xfId="0" applyNumberFormat="1" applyFont="1" applyFill="1" applyBorder="1" applyAlignment="1">
      <alignment horizontal="right"/>
    </xf>
    <xf numFmtId="172" fontId="14" fillId="0" borderId="12" xfId="0" applyNumberFormat="1" applyFont="1" applyFill="1" applyBorder="1" applyAlignment="1">
      <alignment horizontal="right"/>
    </xf>
    <xf numFmtId="172" fontId="14" fillId="0" borderId="13" xfId="0" applyNumberFormat="1" applyFont="1" applyFill="1" applyBorder="1" applyAlignment="1">
      <alignment horizontal="right"/>
    </xf>
    <xf numFmtId="172" fontId="14" fillId="0" borderId="43" xfId="0" applyNumberFormat="1" applyFont="1" applyFill="1" applyBorder="1" applyAlignment="1">
      <alignment horizontal="right"/>
    </xf>
    <xf numFmtId="172" fontId="14" fillId="0" borderId="44" xfId="0" applyNumberFormat="1" applyFont="1" applyFill="1" applyBorder="1" applyAlignment="1">
      <alignment horizontal="right"/>
    </xf>
    <xf numFmtId="172" fontId="15" fillId="0" borderId="20" xfId="0" applyNumberFormat="1" applyFont="1" applyFill="1" applyBorder="1" applyAlignment="1">
      <alignment horizontal="right"/>
    </xf>
    <xf numFmtId="172" fontId="15" fillId="0" borderId="18" xfId="0" applyNumberFormat="1" applyFont="1" applyFill="1" applyBorder="1" applyAlignment="1">
      <alignment horizontal="right"/>
    </xf>
    <xf numFmtId="172" fontId="15" fillId="0" borderId="19" xfId="0" applyNumberFormat="1" applyFont="1" applyFill="1" applyBorder="1" applyAlignment="1">
      <alignment horizontal="right"/>
    </xf>
    <xf numFmtId="0" fontId="6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5" fillId="0" borderId="12" xfId="0" applyNumberFormat="1" applyFont="1" applyFill="1" applyBorder="1" applyAlignment="1">
      <alignment horizontal="right"/>
    </xf>
    <xf numFmtId="172" fontId="14" fillId="0" borderId="20" xfId="0" applyNumberFormat="1" applyFont="1" applyFill="1" applyBorder="1" applyAlignment="1">
      <alignment horizontal="right"/>
    </xf>
    <xf numFmtId="172" fontId="14" fillId="0" borderId="29" xfId="0" applyNumberFormat="1" applyFont="1" applyFill="1" applyBorder="1" applyAlignment="1">
      <alignment horizontal="right"/>
    </xf>
    <xf numFmtId="172" fontId="14" fillId="0" borderId="30" xfId="0" applyNumberFormat="1" applyFont="1" applyFill="1" applyBorder="1" applyAlignment="1">
      <alignment horizontal="right"/>
    </xf>
    <xf numFmtId="172" fontId="14" fillId="0" borderId="34" xfId="0" applyNumberFormat="1" applyFont="1" applyFill="1" applyBorder="1" applyAlignment="1">
      <alignment/>
    </xf>
    <xf numFmtId="172" fontId="14" fillId="0" borderId="19" xfId="0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72" fontId="14" fillId="0" borderId="46" xfId="0" applyNumberFormat="1" applyFont="1" applyFill="1" applyBorder="1" applyAlignment="1">
      <alignment horizontal="right"/>
    </xf>
    <xf numFmtId="172" fontId="14" fillId="0" borderId="34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172" fontId="15" fillId="0" borderId="13" xfId="0" applyNumberFormat="1" applyFont="1" applyFill="1" applyBorder="1" applyAlignment="1">
      <alignment horizontal="right"/>
    </xf>
    <xf numFmtId="172" fontId="15" fillId="0" borderId="30" xfId="0" applyNumberFormat="1" applyFont="1" applyFill="1" applyBorder="1" applyAlignment="1">
      <alignment horizontal="right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/>
    </xf>
    <xf numFmtId="172" fontId="14" fillId="0" borderId="14" xfId="0" applyNumberFormat="1" applyFont="1" applyFill="1" applyBorder="1" applyAlignment="1">
      <alignment horizontal="right"/>
    </xf>
    <xf numFmtId="172" fontId="14" fillId="0" borderId="56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172" fontId="15" fillId="0" borderId="14" xfId="0" applyNumberFormat="1" applyFont="1" applyFill="1" applyBorder="1" applyAlignment="1">
      <alignment horizontal="right"/>
    </xf>
    <xf numFmtId="172" fontId="15" fillId="0" borderId="57" xfId="0" applyNumberFormat="1" applyFont="1" applyFill="1" applyBorder="1" applyAlignment="1">
      <alignment horizontal="right"/>
    </xf>
    <xf numFmtId="172" fontId="15" fillId="0" borderId="58" xfId="0" applyNumberFormat="1" applyFont="1" applyFill="1" applyBorder="1" applyAlignment="1">
      <alignment horizontal="right"/>
    </xf>
    <xf numFmtId="172" fontId="15" fillId="0" borderId="25" xfId="0" applyNumberFormat="1" applyFont="1" applyFill="1" applyBorder="1" applyAlignment="1">
      <alignment horizontal="right"/>
    </xf>
    <xf numFmtId="172" fontId="14" fillId="0" borderId="59" xfId="0" applyNumberFormat="1" applyFont="1" applyFill="1" applyBorder="1" applyAlignment="1">
      <alignment horizontal="right"/>
    </xf>
    <xf numFmtId="172" fontId="15" fillId="0" borderId="15" xfId="0" applyNumberFormat="1" applyFont="1" applyFill="1" applyBorder="1" applyAlignment="1">
      <alignment horizontal="right"/>
    </xf>
    <xf numFmtId="172" fontId="14" fillId="0" borderId="35" xfId="0" applyNumberFormat="1" applyFont="1" applyFill="1" applyBorder="1" applyAlignment="1">
      <alignment horizontal="right"/>
    </xf>
    <xf numFmtId="172" fontId="14" fillId="0" borderId="56" xfId="0" applyNumberFormat="1" applyFont="1" applyFill="1" applyBorder="1" applyAlignment="1">
      <alignment/>
    </xf>
    <xf numFmtId="172" fontId="14" fillId="0" borderId="57" xfId="0" applyNumberFormat="1" applyFont="1" applyFill="1" applyBorder="1" applyAlignment="1">
      <alignment horizontal="right"/>
    </xf>
    <xf numFmtId="172" fontId="14" fillId="0" borderId="58" xfId="0" applyNumberFormat="1" applyFont="1" applyFill="1" applyBorder="1" applyAlignment="1">
      <alignment horizontal="right"/>
    </xf>
    <xf numFmtId="172" fontId="14" fillId="0" borderId="27" xfId="0" applyNumberFormat="1" applyFont="1" applyFill="1" applyBorder="1" applyAlignment="1">
      <alignment horizontal="right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43" fontId="3" fillId="0" borderId="36" xfId="35" applyFont="1" applyFill="1" applyBorder="1" applyAlignment="1">
      <alignment horizontal="center" vertical="center" wrapText="1"/>
    </xf>
    <xf numFmtId="43" fontId="2" fillId="0" borderId="37" xfId="35" applyFont="1" applyFill="1" applyBorder="1" applyAlignment="1">
      <alignment horizontal="center" vertical="center" wrapText="1"/>
    </xf>
    <xf numFmtId="43" fontId="3" fillId="0" borderId="62" xfId="35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14" fontId="20" fillId="0" borderId="0" xfId="0" applyNumberFormat="1" applyFont="1" applyFill="1" applyAlignment="1">
      <alignment horizontal="center" wrapText="1"/>
    </xf>
    <xf numFmtId="0" fontId="14" fillId="33" borderId="48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35" borderId="43" xfId="0" applyFont="1" applyFill="1" applyBorder="1" applyAlignment="1">
      <alignment horizontal="center" vertical="center" wrapText="1"/>
    </xf>
    <xf numFmtId="0" fontId="14" fillId="35" borderId="4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 wrapText="1"/>
    </xf>
    <xf numFmtId="4" fontId="2" fillId="0" borderId="44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center" wrapText="1"/>
    </xf>
    <xf numFmtId="186" fontId="14" fillId="0" borderId="17" xfId="0" applyNumberFormat="1" applyFont="1" applyBorder="1" applyAlignment="1">
      <alignment horizontal="left" wrapText="1"/>
    </xf>
    <xf numFmtId="186" fontId="15" fillId="0" borderId="17" xfId="0" applyNumberFormat="1" applyFont="1" applyBorder="1" applyAlignment="1">
      <alignment horizontal="center" vertical="center" wrapText="1"/>
    </xf>
    <xf numFmtId="186" fontId="15" fillId="0" borderId="17" xfId="0" applyNumberFormat="1" applyFont="1" applyBorder="1" applyAlignment="1">
      <alignment horizontal="left" wrapText="1"/>
    </xf>
    <xf numFmtId="0" fontId="14" fillId="33" borderId="62" xfId="0" applyFont="1" applyFill="1" applyBorder="1" applyAlignment="1">
      <alignment horizontal="center" vertical="center" wrapText="1"/>
    </xf>
    <xf numFmtId="172" fontId="15" fillId="0" borderId="36" xfId="0" applyNumberFormat="1" applyFont="1" applyBorder="1" applyAlignment="1">
      <alignment horizontal="right" vertical="center" wrapText="1"/>
    </xf>
    <xf numFmtId="172" fontId="15" fillId="0" borderId="37" xfId="0" applyNumberFormat="1" applyFont="1" applyBorder="1" applyAlignment="1">
      <alignment horizontal="right" vertical="center" wrapText="1"/>
    </xf>
    <xf numFmtId="172" fontId="15" fillId="0" borderId="27" xfId="0" applyNumberFormat="1" applyFont="1" applyFill="1" applyBorder="1" applyAlignment="1">
      <alignment horizontal="right" vertical="center" wrapText="1"/>
    </xf>
    <xf numFmtId="172" fontId="15" fillId="0" borderId="37" xfId="0" applyNumberFormat="1" applyFont="1" applyFill="1" applyBorder="1" applyAlignment="1">
      <alignment horizontal="right" vertical="center" wrapText="1"/>
    </xf>
    <xf numFmtId="0" fontId="15" fillId="0" borderId="63" xfId="0" applyFont="1" applyBorder="1" applyAlignment="1">
      <alignment vertical="center" wrapText="1"/>
    </xf>
    <xf numFmtId="172" fontId="15" fillId="0" borderId="42" xfId="0" applyNumberFormat="1" applyFont="1" applyBorder="1" applyAlignment="1">
      <alignment horizontal="right" vertical="center" wrapText="1"/>
    </xf>
    <xf numFmtId="0" fontId="15" fillId="0" borderId="63" xfId="0" applyFont="1" applyBorder="1" applyAlignment="1">
      <alignment horizontal="left" vertical="center" wrapText="1"/>
    </xf>
    <xf numFmtId="0" fontId="15" fillId="0" borderId="64" xfId="0" applyFont="1" applyBorder="1" applyAlignment="1">
      <alignment vertical="center" wrapText="1"/>
    </xf>
    <xf numFmtId="172" fontId="15" fillId="0" borderId="33" xfId="0" applyNumberFormat="1" applyFont="1" applyFill="1" applyBorder="1" applyAlignment="1">
      <alignment horizontal="right" vertical="center" wrapText="1"/>
    </xf>
    <xf numFmtId="172" fontId="15" fillId="0" borderId="42" xfId="0" applyNumberFormat="1" applyFont="1" applyFill="1" applyBorder="1" applyAlignment="1">
      <alignment horizontal="right" vertical="center" wrapText="1"/>
    </xf>
    <xf numFmtId="172" fontId="14" fillId="34" borderId="51" xfId="0" applyNumberFormat="1" applyFont="1" applyFill="1" applyBorder="1" applyAlignment="1">
      <alignment horizontal="right" vertical="center" wrapText="1"/>
    </xf>
    <xf numFmtId="0" fontId="14" fillId="34" borderId="65" xfId="0" applyFont="1" applyFill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172" fontId="15" fillId="0" borderId="45" xfId="0" applyNumberFormat="1" applyFont="1" applyFill="1" applyBorder="1" applyAlignment="1">
      <alignment vertical="center" wrapText="1"/>
    </xf>
    <xf numFmtId="172" fontId="15" fillId="0" borderId="35" xfId="0" applyNumberFormat="1" applyFont="1" applyFill="1" applyBorder="1" applyAlignment="1">
      <alignment vertical="center" wrapText="1"/>
    </xf>
    <xf numFmtId="4" fontId="15" fillId="0" borderId="44" xfId="0" applyNumberFormat="1" applyFont="1" applyFill="1" applyBorder="1" applyAlignment="1">
      <alignment vertical="center" wrapText="1" shrinkToFit="1"/>
    </xf>
    <xf numFmtId="172" fontId="15" fillId="0" borderId="43" xfId="0" applyNumberFormat="1" applyFont="1" applyFill="1" applyBorder="1" applyAlignment="1">
      <alignment vertical="center" wrapText="1"/>
    </xf>
    <xf numFmtId="172" fontId="14" fillId="0" borderId="51" xfId="0" applyNumberFormat="1" applyFont="1" applyBorder="1" applyAlignment="1">
      <alignment horizontal="right" vertical="center" wrapText="1"/>
    </xf>
    <xf numFmtId="0" fontId="14" fillId="0" borderId="65" xfId="0" applyFont="1" applyBorder="1" applyAlignment="1">
      <alignment vertical="center" wrapText="1"/>
    </xf>
    <xf numFmtId="172" fontId="14" fillId="0" borderId="28" xfId="0" applyNumberFormat="1" applyFont="1" applyFill="1" applyBorder="1" applyAlignment="1">
      <alignment horizontal="right" vertical="center" wrapText="1"/>
    </xf>
    <xf numFmtId="172" fontId="14" fillId="0" borderId="51" xfId="0" applyNumberFormat="1" applyFont="1" applyFill="1" applyBorder="1" applyAlignment="1">
      <alignment horizontal="right" vertical="center" wrapText="1"/>
    </xf>
    <xf numFmtId="4" fontId="2" fillId="0" borderId="66" xfId="0" applyNumberFormat="1" applyFont="1" applyFill="1" applyBorder="1" applyAlignment="1">
      <alignment horizontal="right" vertical="center" wrapText="1"/>
    </xf>
    <xf numFmtId="4" fontId="2" fillId="0" borderId="67" xfId="0" applyNumberFormat="1" applyFont="1" applyFill="1" applyBorder="1" applyAlignment="1">
      <alignment horizontal="right" vertical="center" wrapText="1"/>
    </xf>
    <xf numFmtId="4" fontId="2" fillId="0" borderId="68" xfId="0" applyNumberFormat="1" applyFont="1" applyFill="1" applyBorder="1" applyAlignment="1">
      <alignment horizontal="right" vertical="center" wrapText="1"/>
    </xf>
    <xf numFmtId="4" fontId="14" fillId="34" borderId="22" xfId="0" applyNumberFormat="1" applyFont="1" applyFill="1" applyBorder="1" applyAlignment="1">
      <alignment horizontal="right" vertical="center" wrapText="1"/>
    </xf>
    <xf numFmtId="0" fontId="14" fillId="34" borderId="24" xfId="0" applyFont="1" applyFill="1" applyBorder="1" applyAlignment="1">
      <alignment horizontal="left" vertical="center" wrapText="1"/>
    </xf>
    <xf numFmtId="4" fontId="14" fillId="34" borderId="28" xfId="0" applyNumberFormat="1" applyFont="1" applyFill="1" applyBorder="1" applyAlignment="1">
      <alignment horizontal="right" vertical="center" wrapText="1"/>
    </xf>
    <xf numFmtId="0" fontId="2" fillId="0" borderId="66" xfId="0" applyFont="1" applyFill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right" wrapText="1"/>
    </xf>
    <xf numFmtId="0" fontId="2" fillId="0" borderId="27" xfId="0" applyFont="1" applyFill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right" wrapText="1"/>
    </xf>
    <xf numFmtId="4" fontId="21" fillId="0" borderId="29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2" fontId="15" fillId="0" borderId="11" xfId="0" applyNumberFormat="1" applyFont="1" applyFill="1" applyBorder="1" applyAlignment="1">
      <alignment horizontal="right"/>
    </xf>
    <xf numFmtId="172" fontId="14" fillId="0" borderId="52" xfId="0" applyNumberFormat="1" applyFont="1" applyFill="1" applyBorder="1" applyAlignment="1">
      <alignment horizontal="right"/>
    </xf>
    <xf numFmtId="172" fontId="14" fillId="0" borderId="54" xfId="0" applyNumberFormat="1" applyFont="1" applyFill="1" applyBorder="1" applyAlignment="1">
      <alignment/>
    </xf>
    <xf numFmtId="172" fontId="14" fillId="0" borderId="53" xfId="0" applyNumberFormat="1" applyFont="1" applyFill="1" applyBorder="1" applyAlignment="1">
      <alignment horizontal="right"/>
    </xf>
    <xf numFmtId="0" fontId="0" fillId="0" borderId="69" xfId="0" applyBorder="1" applyAlignment="1">
      <alignment/>
    </xf>
    <xf numFmtId="4" fontId="2" fillId="0" borderId="12" xfId="0" applyNumberFormat="1" applyFont="1" applyFill="1" applyBorder="1" applyAlignment="1">
      <alignment horizontal="justify" vertical="center"/>
    </xf>
    <xf numFmtId="4" fontId="2" fillId="0" borderId="29" xfId="0" applyNumberFormat="1" applyFont="1" applyFill="1" applyBorder="1" applyAlignment="1">
      <alignment horizontal="justify" vertical="center"/>
    </xf>
    <xf numFmtId="173" fontId="9" fillId="0" borderId="23" xfId="50" applyNumberFormat="1" applyFont="1" applyFill="1" applyBorder="1" applyAlignment="1">
      <alignment horizontal="center"/>
      <protection/>
    </xf>
    <xf numFmtId="4" fontId="15" fillId="0" borderId="31" xfId="50" applyNumberFormat="1" applyFont="1" applyBorder="1" applyAlignment="1">
      <alignment/>
      <protection/>
    </xf>
    <xf numFmtId="4" fontId="15" fillId="0" borderId="38" xfId="50" applyNumberFormat="1" applyFont="1" applyFill="1" applyBorder="1">
      <alignment/>
      <protection/>
    </xf>
    <xf numFmtId="4" fontId="15" fillId="0" borderId="39" xfId="50" applyNumberFormat="1" applyFont="1" applyBorder="1">
      <alignment/>
      <protection/>
    </xf>
    <xf numFmtId="4" fontId="15" fillId="0" borderId="38" xfId="50" applyNumberFormat="1" applyFont="1" applyBorder="1" applyAlignment="1">
      <alignment/>
      <protection/>
    </xf>
    <xf numFmtId="4" fontId="15" fillId="0" borderId="16" xfId="50" applyNumberFormat="1" applyFont="1" applyBorder="1" applyAlignment="1">
      <alignment/>
      <protection/>
    </xf>
    <xf numFmtId="4" fontId="15" fillId="0" borderId="38" xfId="50" applyNumberFormat="1" applyFont="1" applyBorder="1" applyAlignment="1">
      <alignment/>
      <protection/>
    </xf>
    <xf numFmtId="4" fontId="15" fillId="0" borderId="16" xfId="50" applyNumberFormat="1" applyFont="1" applyBorder="1" applyAlignment="1">
      <alignment/>
      <protection/>
    </xf>
    <xf numFmtId="4" fontId="15" fillId="0" borderId="66" xfId="50" applyNumberFormat="1" applyFont="1" applyBorder="1" applyAlignment="1">
      <alignment/>
      <protection/>
    </xf>
    <xf numFmtId="4" fontId="15" fillId="0" borderId="23" xfId="50" applyNumberFormat="1" applyFont="1" applyBorder="1" applyAlignment="1">
      <alignment/>
      <protection/>
    </xf>
    <xf numFmtId="4" fontId="15" fillId="0" borderId="39" xfId="50" applyNumberFormat="1" applyFont="1" applyBorder="1" applyAlignment="1">
      <alignment/>
      <protection/>
    </xf>
    <xf numFmtId="4" fontId="15" fillId="0" borderId="63" xfId="50" applyNumberFormat="1" applyFont="1" applyBorder="1" applyAlignment="1">
      <alignment/>
      <protection/>
    </xf>
    <xf numFmtId="4" fontId="15" fillId="0" borderId="39" xfId="50" applyNumberFormat="1" applyFont="1" applyBorder="1" applyAlignment="1">
      <alignment/>
      <protection/>
    </xf>
    <xf numFmtId="4" fontId="15" fillId="0" borderId="63" xfId="50" applyNumberFormat="1" applyFont="1" applyBorder="1" applyAlignment="1">
      <alignment/>
      <protection/>
    </xf>
    <xf numFmtId="4" fontId="15" fillId="0" borderId="67" xfId="50" applyNumberFormat="1" applyFont="1" applyBorder="1" applyAlignment="1">
      <alignment/>
      <protection/>
    </xf>
    <xf numFmtId="0" fontId="9" fillId="0" borderId="23" xfId="50" applyFont="1" applyBorder="1" applyAlignment="1">
      <alignment horizontal="left"/>
      <protection/>
    </xf>
    <xf numFmtId="4" fontId="15" fillId="0" borderId="67" xfId="50" applyNumberFormat="1" applyFont="1" applyBorder="1" applyAlignment="1">
      <alignment/>
      <protection/>
    </xf>
    <xf numFmtId="4" fontId="15" fillId="0" borderId="23" xfId="50" applyNumberFormat="1" applyFont="1" applyFill="1" applyBorder="1" applyAlignment="1">
      <alignment/>
      <protection/>
    </xf>
    <xf numFmtId="4" fontId="15" fillId="0" borderId="70" xfId="50" applyNumberFormat="1" applyFont="1" applyFill="1" applyBorder="1" applyAlignment="1">
      <alignment/>
      <protection/>
    </xf>
    <xf numFmtId="4" fontId="9" fillId="36" borderId="23" xfId="50" applyNumberFormat="1" applyFont="1" applyFill="1" applyBorder="1" applyAlignment="1">
      <alignment horizontal="left"/>
      <protection/>
    </xf>
    <xf numFmtId="4" fontId="15" fillId="37" borderId="23" xfId="50" applyNumberFormat="1" applyFont="1" applyFill="1" applyBorder="1" applyAlignment="1">
      <alignment horizontal="left"/>
      <protection/>
    </xf>
    <xf numFmtId="4" fontId="9" fillId="37" borderId="23" xfId="50" applyNumberFormat="1" applyFont="1" applyFill="1" applyBorder="1" applyAlignment="1">
      <alignment horizontal="left"/>
      <protection/>
    </xf>
    <xf numFmtId="4" fontId="15" fillId="0" borderId="23" xfId="50" applyNumberFormat="1" applyFont="1" applyBorder="1">
      <alignment/>
      <protection/>
    </xf>
    <xf numFmtId="173" fontId="9" fillId="0" borderId="53" xfId="50" applyNumberFormat="1" applyFont="1" applyFill="1" applyBorder="1" applyAlignment="1">
      <alignment horizontal="center"/>
      <protection/>
    </xf>
    <xf numFmtId="4" fontId="9" fillId="37" borderId="53" xfId="50" applyNumberFormat="1" applyFont="1" applyFill="1" applyBorder="1" applyAlignment="1">
      <alignment horizontal="left"/>
      <protection/>
    </xf>
    <xf numFmtId="4" fontId="15" fillId="0" borderId="49" xfId="50" applyNumberFormat="1" applyFont="1" applyBorder="1" applyAlignment="1">
      <alignment/>
      <protection/>
    </xf>
    <xf numFmtId="4" fontId="15" fillId="0" borderId="71" xfId="50" applyNumberFormat="1" applyFont="1" applyBorder="1" applyAlignment="1">
      <alignment/>
      <protection/>
    </xf>
    <xf numFmtId="4" fontId="15" fillId="0" borderId="71" xfId="50" applyNumberFormat="1" applyFont="1" applyBorder="1" applyAlignment="1">
      <alignment/>
      <protection/>
    </xf>
    <xf numFmtId="4" fontId="15" fillId="0" borderId="72" xfId="50" applyNumberFormat="1" applyFont="1" applyBorder="1" applyAlignment="1">
      <alignment/>
      <protection/>
    </xf>
    <xf numFmtId="173" fontId="10" fillId="0" borderId="24" xfId="50" applyNumberFormat="1" applyFont="1" applyFill="1" applyBorder="1" applyAlignment="1">
      <alignment horizontal="center"/>
      <protection/>
    </xf>
    <xf numFmtId="0" fontId="14" fillId="0" borderId="24" xfId="50" applyFont="1" applyBorder="1" applyAlignment="1">
      <alignment/>
      <protection/>
    </xf>
    <xf numFmtId="4" fontId="14" fillId="0" borderId="50" xfId="50" applyNumberFormat="1" applyFont="1" applyFill="1" applyBorder="1">
      <alignment/>
      <protection/>
    </xf>
    <xf numFmtId="4" fontId="14" fillId="0" borderId="50" xfId="50" applyNumberFormat="1" applyFont="1" applyBorder="1" applyAlignment="1">
      <alignment/>
      <protection/>
    </xf>
    <xf numFmtId="4" fontId="14" fillId="0" borderId="73" xfId="50" applyNumberFormat="1" applyFont="1" applyBorder="1" applyAlignment="1">
      <alignment/>
      <protection/>
    </xf>
    <xf numFmtId="4" fontId="14" fillId="0" borderId="50" xfId="50" applyNumberFormat="1" applyFont="1" applyBorder="1" applyAlignment="1">
      <alignment/>
      <protection/>
    </xf>
    <xf numFmtId="4" fontId="14" fillId="0" borderId="74" xfId="50" applyNumberFormat="1" applyFont="1" applyBorder="1" applyAlignment="1">
      <alignment/>
      <protection/>
    </xf>
    <xf numFmtId="0" fontId="15" fillId="38" borderId="17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3" fontId="15" fillId="38" borderId="17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0" fontId="15" fillId="0" borderId="0" xfId="54" applyFont="1" applyFill="1">
      <alignment/>
      <protection/>
    </xf>
    <xf numFmtId="43" fontId="15" fillId="0" borderId="0" xfId="35" applyFont="1" applyFill="1" applyBorder="1" applyAlignment="1">
      <alignment/>
    </xf>
    <xf numFmtId="14" fontId="15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/>
    </xf>
    <xf numFmtId="0" fontId="14" fillId="33" borderId="17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wrapText="1"/>
    </xf>
    <xf numFmtId="3" fontId="14" fillId="0" borderId="17" xfId="0" applyNumberFormat="1" applyFont="1" applyBorder="1" applyAlignment="1">
      <alignment horizontal="right" wrapText="1"/>
    </xf>
    <xf numFmtId="4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0" fontId="15" fillId="0" borderId="57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0" fontId="15" fillId="0" borderId="17" xfId="0" applyFont="1" applyBorder="1" applyAlignment="1">
      <alignment horizontal="left" wrapText="1"/>
    </xf>
    <xf numFmtId="3" fontId="15" fillId="0" borderId="17" xfId="0" applyNumberFormat="1" applyFont="1" applyBorder="1" applyAlignment="1">
      <alignment horizontal="right" wrapText="1"/>
    </xf>
    <xf numFmtId="0" fontId="15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5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4" fontId="14" fillId="33" borderId="75" xfId="50" applyNumberFormat="1" applyFont="1" applyFill="1" applyBorder="1" applyAlignment="1">
      <alignment horizontal="center" vertical="center"/>
      <protection/>
    </xf>
    <xf numFmtId="4" fontId="14" fillId="33" borderId="76" xfId="50" applyNumberFormat="1" applyFont="1" applyFill="1" applyBorder="1" applyAlignment="1">
      <alignment horizontal="center" vertical="center"/>
      <protection/>
    </xf>
    <xf numFmtId="4" fontId="14" fillId="33" borderId="75" xfId="50" applyNumberFormat="1" applyFont="1" applyFill="1" applyBorder="1" applyAlignment="1">
      <alignment horizontal="center" vertical="center" wrapText="1"/>
      <protection/>
    </xf>
    <xf numFmtId="4" fontId="14" fillId="33" borderId="76" xfId="50" applyNumberFormat="1" applyFont="1" applyFill="1" applyBorder="1" applyAlignment="1">
      <alignment horizontal="center" vertical="center" wrapText="1"/>
      <protection/>
    </xf>
    <xf numFmtId="4" fontId="14" fillId="33" borderId="77" xfId="50" applyNumberFormat="1" applyFont="1" applyFill="1" applyBorder="1" applyAlignment="1">
      <alignment horizontal="center" vertical="center" wrapText="1"/>
      <protection/>
    </xf>
    <xf numFmtId="0" fontId="14" fillId="33" borderId="54" xfId="50" applyFont="1" applyFill="1" applyBorder="1" applyAlignment="1">
      <alignment/>
      <protection/>
    </xf>
    <xf numFmtId="4" fontId="14" fillId="33" borderId="48" xfId="50" applyNumberFormat="1" applyFont="1" applyFill="1" applyBorder="1" applyAlignment="1">
      <alignment/>
      <protection/>
    </xf>
    <xf numFmtId="4" fontId="14" fillId="33" borderId="65" xfId="50" applyNumberFormat="1" applyFont="1" applyFill="1" applyBorder="1" applyAlignment="1">
      <alignment/>
      <protection/>
    </xf>
    <xf numFmtId="4" fontId="14" fillId="33" borderId="78" xfId="50" applyNumberFormat="1" applyFont="1" applyFill="1" applyBorder="1" applyAlignment="1">
      <alignment/>
      <protection/>
    </xf>
    <xf numFmtId="4" fontId="14" fillId="33" borderId="24" xfId="50" applyNumberFormat="1" applyFont="1" applyFill="1" applyBorder="1" applyAlignment="1">
      <alignment/>
      <protection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center" shrinkToFi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71" xfId="0" applyFont="1" applyFill="1" applyBorder="1" applyAlignment="1">
      <alignment horizontal="center" vertical="center" wrapText="1"/>
    </xf>
    <xf numFmtId="172" fontId="15" fillId="0" borderId="26" xfId="0" applyNumberFormat="1" applyFont="1" applyBorder="1" applyAlignment="1">
      <alignment horizontal="right" vertical="center" wrapText="1"/>
    </xf>
    <xf numFmtId="172" fontId="15" fillId="0" borderId="27" xfId="0" applyNumberFormat="1" applyFont="1" applyBorder="1" applyAlignment="1">
      <alignment horizontal="right" vertical="center" wrapText="1"/>
    </xf>
    <xf numFmtId="2" fontId="15" fillId="0" borderId="30" xfId="0" applyNumberFormat="1" applyFont="1" applyBorder="1" applyAlignment="1">
      <alignment horizontal="right" vertical="center" wrapText="1"/>
    </xf>
    <xf numFmtId="2" fontId="15" fillId="0" borderId="20" xfId="0" applyNumberFormat="1" applyFont="1" applyBorder="1" applyAlignment="1">
      <alignment horizontal="right" vertical="center" wrapText="1"/>
    </xf>
    <xf numFmtId="172" fontId="15" fillId="0" borderId="36" xfId="0" applyNumberFormat="1" applyFont="1" applyBorder="1" applyAlignment="1">
      <alignment horizontal="right" vertical="center" wrapText="1"/>
    </xf>
    <xf numFmtId="172" fontId="15" fillId="0" borderId="37" xfId="0" applyNumberFormat="1" applyFont="1" applyBorder="1" applyAlignment="1">
      <alignment horizontal="right" vertical="center" wrapText="1"/>
    </xf>
    <xf numFmtId="172" fontId="15" fillId="0" borderId="13" xfId="0" applyNumberFormat="1" applyFont="1" applyBorder="1" applyAlignment="1">
      <alignment horizontal="right" vertical="center" wrapText="1"/>
    </xf>
    <xf numFmtId="172" fontId="15" fillId="0" borderId="17" xfId="0" applyNumberFormat="1" applyFont="1" applyBorder="1" applyAlignment="1">
      <alignment horizontal="right" vertical="center" wrapText="1"/>
    </xf>
    <xf numFmtId="172" fontId="15" fillId="0" borderId="26" xfId="0" applyNumberFormat="1" applyFont="1" applyFill="1" applyBorder="1" applyAlignment="1">
      <alignment horizontal="right" vertical="center" wrapText="1"/>
    </xf>
    <xf numFmtId="172" fontId="15" fillId="0" borderId="27" xfId="0" applyNumberFormat="1" applyFont="1" applyFill="1" applyBorder="1" applyAlignment="1">
      <alignment horizontal="right" vertical="center" wrapText="1"/>
    </xf>
    <xf numFmtId="4" fontId="15" fillId="0" borderId="30" xfId="0" applyNumberFormat="1" applyFont="1" applyFill="1" applyBorder="1" applyAlignment="1">
      <alignment horizontal="right" vertical="center" wrapText="1" shrinkToFit="1"/>
    </xf>
    <xf numFmtId="4" fontId="15" fillId="0" borderId="20" xfId="0" applyNumberFormat="1" applyFont="1" applyFill="1" applyBorder="1" applyAlignment="1">
      <alignment horizontal="right" vertical="center" wrapText="1" shrinkToFit="1"/>
    </xf>
    <xf numFmtId="172" fontId="15" fillId="0" borderId="36" xfId="0" applyNumberFormat="1" applyFont="1" applyFill="1" applyBorder="1" applyAlignment="1">
      <alignment horizontal="right" vertical="center" wrapText="1"/>
    </xf>
    <xf numFmtId="172" fontId="15" fillId="0" borderId="37" xfId="0" applyNumberFormat="1" applyFont="1" applyFill="1" applyBorder="1" applyAlignment="1">
      <alignment horizontal="right" vertical="center" wrapText="1"/>
    </xf>
    <xf numFmtId="172" fontId="15" fillId="0" borderId="13" xfId="0" applyNumberFormat="1" applyFont="1" applyFill="1" applyBorder="1" applyAlignment="1">
      <alignment horizontal="right" vertical="center" wrapText="1"/>
    </xf>
    <xf numFmtId="172" fontId="15" fillId="0" borderId="17" xfId="0" applyNumberFormat="1" applyFont="1" applyFill="1" applyBorder="1" applyAlignment="1">
      <alignment horizontal="right" vertical="center" wrapText="1"/>
    </xf>
    <xf numFmtId="4" fontId="15" fillId="0" borderId="80" xfId="0" applyNumberFormat="1" applyFont="1" applyFill="1" applyBorder="1" applyAlignment="1">
      <alignment horizontal="right" vertical="center" wrapText="1" shrinkToFit="1"/>
    </xf>
    <xf numFmtId="2" fontId="15" fillId="0" borderId="29" xfId="0" applyNumberFormat="1" applyFont="1" applyBorder="1" applyAlignment="1">
      <alignment horizontal="right" vertical="center" wrapText="1"/>
    </xf>
    <xf numFmtId="2" fontId="15" fillId="0" borderId="80" xfId="0" applyNumberFormat="1" applyFont="1" applyBorder="1" applyAlignment="1">
      <alignment horizontal="right" vertical="center" wrapText="1"/>
    </xf>
    <xf numFmtId="2" fontId="15" fillId="0" borderId="61" xfId="0" applyNumberFormat="1" applyFont="1" applyBorder="1" applyAlignment="1">
      <alignment horizontal="righ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81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37" borderId="54" xfId="0" applyFont="1" applyFill="1" applyBorder="1" applyAlignment="1">
      <alignment horizontal="left" vertical="center" wrapText="1"/>
    </xf>
    <xf numFmtId="0" fontId="15" fillId="37" borderId="31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top" wrapText="1"/>
    </xf>
    <xf numFmtId="0" fontId="15" fillId="0" borderId="81" xfId="0" applyFont="1" applyBorder="1" applyAlignment="1">
      <alignment horizontal="left" vertical="top" wrapText="1"/>
    </xf>
    <xf numFmtId="172" fontId="15" fillId="0" borderId="33" xfId="0" applyNumberFormat="1" applyFont="1" applyBorder="1" applyAlignment="1">
      <alignment horizontal="right" vertical="center" wrapText="1"/>
    </xf>
    <xf numFmtId="172" fontId="15" fillId="0" borderId="40" xfId="0" applyNumberFormat="1" applyFont="1" applyBorder="1" applyAlignment="1">
      <alignment horizontal="right" vertical="center" wrapText="1"/>
    </xf>
    <xf numFmtId="172" fontId="15" fillId="0" borderId="42" xfId="0" applyNumberFormat="1" applyFont="1" applyBorder="1" applyAlignment="1">
      <alignment horizontal="right" vertical="center" wrapText="1"/>
    </xf>
    <xf numFmtId="172" fontId="15" fillId="0" borderId="82" xfId="0" applyNumberFormat="1" applyFont="1" applyBorder="1" applyAlignment="1">
      <alignment horizontal="right" vertical="center" wrapText="1"/>
    </xf>
    <xf numFmtId="172" fontId="15" fillId="0" borderId="12" xfId="0" applyNumberFormat="1" applyFont="1" applyBorder="1" applyAlignment="1">
      <alignment horizontal="right" vertical="center" wrapText="1"/>
    </xf>
    <xf numFmtId="172" fontId="15" fillId="0" borderId="1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186" fontId="14" fillId="0" borderId="17" xfId="0" applyNumberFormat="1" applyFont="1" applyBorder="1" applyAlignment="1">
      <alignment horizontal="left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83" xfId="0" applyBorder="1" applyAlignment="1">
      <alignment horizontal="right"/>
    </xf>
    <xf numFmtId="0" fontId="68" fillId="0" borderId="0" xfId="0" applyFont="1" applyAlignment="1">
      <alignment horizontal="center"/>
    </xf>
    <xf numFmtId="0" fontId="14" fillId="33" borderId="54" xfId="50" applyFont="1" applyFill="1" applyBorder="1" applyAlignment="1">
      <alignment horizontal="center" vertical="center" wrapText="1"/>
      <protection/>
    </xf>
    <xf numFmtId="0" fontId="15" fillId="33" borderId="81" xfId="50" applyFont="1" applyFill="1" applyBorder="1" applyAlignment="1">
      <alignment/>
      <protection/>
    </xf>
    <xf numFmtId="0" fontId="15" fillId="33" borderId="84" xfId="50" applyFont="1" applyFill="1" applyBorder="1" applyAlignment="1">
      <alignment/>
      <protection/>
    </xf>
    <xf numFmtId="0" fontId="14" fillId="33" borderId="47" xfId="50" applyFont="1" applyFill="1" applyBorder="1" applyAlignment="1">
      <alignment horizontal="center" vertical="center" wrapText="1"/>
      <protection/>
    </xf>
    <xf numFmtId="0" fontId="15" fillId="33" borderId="85" xfId="50" applyFont="1" applyFill="1" applyBorder="1" applyAlignment="1">
      <alignment/>
      <protection/>
    </xf>
    <xf numFmtId="0" fontId="15" fillId="33" borderId="86" xfId="50" applyFont="1" applyFill="1" applyBorder="1" applyAlignment="1">
      <alignment/>
      <protection/>
    </xf>
    <xf numFmtId="4" fontId="14" fillId="33" borderId="65" xfId="50" applyNumberFormat="1" applyFont="1" applyFill="1" applyBorder="1" applyAlignment="1">
      <alignment horizontal="center" vertical="center" wrapText="1"/>
      <protection/>
    </xf>
    <xf numFmtId="0" fontId="15" fillId="33" borderId="65" xfId="50" applyFont="1" applyFill="1" applyBorder="1" applyAlignment="1">
      <alignment vertical="center"/>
      <protection/>
    </xf>
    <xf numFmtId="0" fontId="15" fillId="33" borderId="78" xfId="50" applyFont="1" applyFill="1" applyBorder="1" applyAlignment="1">
      <alignment vertical="center"/>
      <protection/>
    </xf>
    <xf numFmtId="0" fontId="15" fillId="33" borderId="86" xfId="50" applyFont="1" applyFill="1" applyBorder="1" applyAlignment="1">
      <alignment wrapText="1"/>
      <protection/>
    </xf>
    <xf numFmtId="0" fontId="14" fillId="0" borderId="83" xfId="50" applyFont="1" applyFill="1" applyBorder="1" applyAlignment="1">
      <alignment horizontal="center"/>
      <protection/>
    </xf>
    <xf numFmtId="0" fontId="14" fillId="0" borderId="87" xfId="50" applyFont="1" applyFill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2" fillId="0" borderId="2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4" fontId="3" fillId="0" borderId="43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4" fontId="2" fillId="0" borderId="80" xfId="0" applyNumberFormat="1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justify" vertical="center" wrapText="1"/>
    </xf>
    <xf numFmtId="4" fontId="15" fillId="0" borderId="17" xfId="0" applyNumberFormat="1" applyFont="1" applyFill="1" applyBorder="1" applyAlignment="1">
      <alignment horizontal="justify" vertical="center" wrapText="1"/>
    </xf>
    <xf numFmtId="4" fontId="15" fillId="0" borderId="2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4" fillId="33" borderId="15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14" fontId="24" fillId="0" borderId="0" xfId="0" applyNumberFormat="1" applyFont="1" applyFill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</cellXfs>
  <cellStyles count="6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y_Spôsoby vymáhania - jún 2007(uprav.BA)" xfId="37"/>
    <cellStyle name="Dobr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zov" xfId="47"/>
    <cellStyle name="Neutrálna" xfId="48"/>
    <cellStyle name="Normal_Exekútori" xfId="49"/>
    <cellStyle name="Normálna 2" xfId="50"/>
    <cellStyle name="normálne_AA.spôsoby vymáhania k 30.6.2006. nasčít.z pobočiekspolu" xfId="51"/>
    <cellStyle name="normálne_def  - 150 tis  vys  a 10 vs  až v r  2009  NR 2009 - 2012 - n  od 1 1 2009 makrá z 12 9 08 vzorce" xfId="52"/>
    <cellStyle name="normálne_NR 2011 až 2013,  20.9. (na údaje MF SR, SF 2,5)" xfId="53"/>
    <cellStyle name="normálne_Prílohy č. 1a ... (tvorba fondov 2007)" xfId="54"/>
    <cellStyle name="normální_laroux" xfId="55"/>
    <cellStyle name="Percent" xfId="56"/>
    <cellStyle name="Popis" xfId="57"/>
    <cellStyle name="Followed Hyperlink" xfId="58"/>
    <cellStyle name="Poznámka" xfId="59"/>
    <cellStyle name="Prepojená bunka" xfId="60"/>
    <cellStyle name="ProductNo." xfId="61"/>
    <cellStyle name="Spolu" xfId="62"/>
    <cellStyle name="Text upozornenia" xfId="63"/>
    <cellStyle name="Titul" xfId="64"/>
    <cellStyle name="Upozornenie" xfId="65"/>
    <cellStyle name="Vstup" xfId="66"/>
    <cellStyle name="Výpočet" xfId="67"/>
    <cellStyle name="Výstup" xfId="68"/>
    <cellStyle name="Vysvetľujúci text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19050</xdr:rowOff>
    </xdr:from>
    <xdr:to>
      <xdr:col>23</xdr:col>
      <xdr:colOff>581025</xdr:colOff>
      <xdr:row>60</xdr:row>
      <xdr:rowOff>47625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14420850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view="pageBreakPreview" zoomScale="60" zoomScaleNormal="60" zoomScalePageLayoutView="0" workbookViewId="0" topLeftCell="A1">
      <selection activeCell="D42" sqref="D42"/>
    </sheetView>
  </sheetViews>
  <sheetFormatPr defaultColWidth="9.140625" defaultRowHeight="18.75" customHeight="1"/>
  <cols>
    <col min="1" max="1" width="48.28125" style="0" customWidth="1"/>
    <col min="2" max="2" width="21.57421875" style="5" bestFit="1" customWidth="1"/>
    <col min="3" max="3" width="8.7109375" style="0" bestFit="1" customWidth="1"/>
    <col min="4" max="4" width="21.57421875" style="0" bestFit="1" customWidth="1"/>
    <col min="5" max="5" width="8.7109375" style="0" bestFit="1" customWidth="1"/>
    <col min="6" max="6" width="21.57421875" style="0" bestFit="1" customWidth="1"/>
    <col min="7" max="7" width="8.7109375" style="0" bestFit="1" customWidth="1"/>
    <col min="8" max="8" width="52.00390625" style="0" bestFit="1" customWidth="1"/>
    <col min="9" max="9" width="20.57421875" style="0" bestFit="1" customWidth="1"/>
    <col min="10" max="10" width="8.00390625" style="0" customWidth="1"/>
    <col min="11" max="11" width="20.57421875" style="0" bestFit="1" customWidth="1"/>
    <col min="12" max="12" width="8.00390625" style="0" customWidth="1"/>
    <col min="13" max="13" width="20.57421875" style="0" bestFit="1" customWidth="1"/>
    <col min="14" max="14" width="8.7109375" style="0" bestFit="1" customWidth="1"/>
    <col min="15" max="15" width="11.57421875" style="0" bestFit="1" customWidth="1"/>
  </cols>
  <sheetData>
    <row r="1" spans="1:14" ht="18.75" customHeight="1">
      <c r="A1" s="99"/>
      <c r="B1" s="100"/>
      <c r="C1" s="99"/>
      <c r="D1" s="99"/>
      <c r="E1" s="99"/>
      <c r="F1" s="99"/>
      <c r="G1" s="99"/>
      <c r="H1" s="99"/>
      <c r="I1" s="99"/>
      <c r="J1" s="99"/>
      <c r="K1" s="99"/>
      <c r="L1" s="99"/>
      <c r="M1" s="388" t="s">
        <v>103</v>
      </c>
      <c r="N1" s="388"/>
    </row>
    <row r="2" spans="1:14" ht="18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ht="18.75" customHeight="1">
      <c r="A3" s="389" t="s">
        <v>105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ht="18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8.75" customHeight="1" thickBot="1">
      <c r="A5" s="99"/>
      <c r="B5" s="100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2" t="s">
        <v>133</v>
      </c>
    </row>
    <row r="6" spans="1:14" s="53" customFormat="1" ht="15.75" customHeight="1">
      <c r="A6" s="390" t="s">
        <v>106</v>
      </c>
      <c r="B6" s="392" t="s">
        <v>107</v>
      </c>
      <c r="C6" s="393"/>
      <c r="D6" s="394" t="s">
        <v>108</v>
      </c>
      <c r="E6" s="393"/>
      <c r="F6" s="395" t="s">
        <v>305</v>
      </c>
      <c r="G6" s="393"/>
      <c r="H6" s="396" t="s">
        <v>109</v>
      </c>
      <c r="I6" s="392" t="s">
        <v>107</v>
      </c>
      <c r="J6" s="393"/>
      <c r="K6" s="394" t="s">
        <v>108</v>
      </c>
      <c r="L6" s="393"/>
      <c r="M6" s="395" t="s">
        <v>305</v>
      </c>
      <c r="N6" s="393"/>
    </row>
    <row r="7" spans="1:14" s="53" customFormat="1" ht="16.5" thickBot="1">
      <c r="A7" s="391"/>
      <c r="B7" s="64" t="s">
        <v>133</v>
      </c>
      <c r="C7" s="57" t="s">
        <v>110</v>
      </c>
      <c r="D7" s="265" t="s">
        <v>133</v>
      </c>
      <c r="E7" s="57" t="s">
        <v>110</v>
      </c>
      <c r="F7" s="56" t="s">
        <v>133</v>
      </c>
      <c r="G7" s="57" t="s">
        <v>110</v>
      </c>
      <c r="H7" s="397"/>
      <c r="I7" s="64" t="s">
        <v>133</v>
      </c>
      <c r="J7" s="57" t="s">
        <v>110</v>
      </c>
      <c r="K7" s="265" t="s">
        <v>133</v>
      </c>
      <c r="L7" s="57" t="s">
        <v>110</v>
      </c>
      <c r="M7" s="56" t="s">
        <v>133</v>
      </c>
      <c r="N7" s="57" t="s">
        <v>110</v>
      </c>
    </row>
    <row r="8" spans="1:14" s="51" customFormat="1" ht="15">
      <c r="A8" s="421" t="s">
        <v>111</v>
      </c>
      <c r="B8" s="398">
        <v>7622739.9</v>
      </c>
      <c r="C8" s="400">
        <v>0.87</v>
      </c>
      <c r="D8" s="402">
        <v>3564947.09</v>
      </c>
      <c r="E8" s="400">
        <v>0.41</v>
      </c>
      <c r="F8" s="404">
        <v>1134180.64</v>
      </c>
      <c r="G8" s="400">
        <v>0.13</v>
      </c>
      <c r="H8" s="422" t="s">
        <v>262</v>
      </c>
      <c r="I8" s="406">
        <v>106277911.12</v>
      </c>
      <c r="J8" s="408">
        <v>12.18</v>
      </c>
      <c r="K8" s="410">
        <v>95882616.77</v>
      </c>
      <c r="L8" s="408">
        <v>10.99</v>
      </c>
      <c r="M8" s="412">
        <v>87680195.75</v>
      </c>
      <c r="N8" s="408">
        <v>9.94</v>
      </c>
    </row>
    <row r="9" spans="1:14" s="51" customFormat="1" ht="15">
      <c r="A9" s="420"/>
      <c r="B9" s="399"/>
      <c r="C9" s="401"/>
      <c r="D9" s="403"/>
      <c r="E9" s="401"/>
      <c r="F9" s="405"/>
      <c r="G9" s="401"/>
      <c r="H9" s="423"/>
      <c r="I9" s="407"/>
      <c r="J9" s="409"/>
      <c r="K9" s="411"/>
      <c r="L9" s="409"/>
      <c r="M9" s="413"/>
      <c r="N9" s="409"/>
    </row>
    <row r="10" spans="1:14" s="51" customFormat="1" ht="15">
      <c r="A10" s="62" t="s">
        <v>112</v>
      </c>
      <c r="B10" s="66">
        <v>91950203.82</v>
      </c>
      <c r="C10" s="58">
        <v>10.54</v>
      </c>
      <c r="D10" s="267">
        <v>89945858.52</v>
      </c>
      <c r="E10" s="58">
        <v>10.31</v>
      </c>
      <c r="F10" s="54">
        <v>84138588.02</v>
      </c>
      <c r="G10" s="58">
        <v>9.54</v>
      </c>
      <c r="H10" s="270" t="s">
        <v>13</v>
      </c>
      <c r="I10" s="268">
        <v>73265307.93</v>
      </c>
      <c r="J10" s="69">
        <v>8.4</v>
      </c>
      <c r="K10" s="269">
        <v>33178006.54</v>
      </c>
      <c r="L10" s="69">
        <v>3.8</v>
      </c>
      <c r="M10" s="68">
        <v>30562535.21</v>
      </c>
      <c r="N10" s="69">
        <v>3.46</v>
      </c>
    </row>
    <row r="11" spans="1:14" s="51" customFormat="1" ht="15">
      <c r="A11" s="418" t="s">
        <v>263</v>
      </c>
      <c r="B11" s="399">
        <v>4924825.59</v>
      </c>
      <c r="C11" s="401">
        <v>0.57</v>
      </c>
      <c r="D11" s="403">
        <v>824034.83</v>
      </c>
      <c r="E11" s="401">
        <v>0.09</v>
      </c>
      <c r="F11" s="405">
        <v>820481.56</v>
      </c>
      <c r="G11" s="401">
        <v>0.09</v>
      </c>
      <c r="H11" s="270" t="s">
        <v>14</v>
      </c>
      <c r="I11" s="268">
        <v>129954765.62</v>
      </c>
      <c r="J11" s="69">
        <v>14.9</v>
      </c>
      <c r="K11" s="269">
        <v>267428178.52</v>
      </c>
      <c r="L11" s="69">
        <v>30.66</v>
      </c>
      <c r="M11" s="68">
        <v>247819143.34</v>
      </c>
      <c r="N11" s="69">
        <v>28.09</v>
      </c>
    </row>
    <row r="12" spans="1:14" s="51" customFormat="1" ht="15">
      <c r="A12" s="420"/>
      <c r="B12" s="399"/>
      <c r="C12" s="401"/>
      <c r="D12" s="403"/>
      <c r="E12" s="401"/>
      <c r="F12" s="405"/>
      <c r="G12" s="401"/>
      <c r="H12" s="270" t="s">
        <v>91</v>
      </c>
      <c r="I12" s="268">
        <v>24866963.44</v>
      </c>
      <c r="J12" s="69">
        <v>2.85</v>
      </c>
      <c r="K12" s="269">
        <v>68819208.57</v>
      </c>
      <c r="L12" s="69">
        <v>7.89</v>
      </c>
      <c r="M12" s="68">
        <v>101788654.79</v>
      </c>
      <c r="N12" s="69">
        <v>11.54</v>
      </c>
    </row>
    <row r="13" spans="1:14" s="51" customFormat="1" ht="15">
      <c r="A13" s="424" t="s">
        <v>258</v>
      </c>
      <c r="B13" s="426">
        <v>0</v>
      </c>
      <c r="C13" s="415" t="s">
        <v>259</v>
      </c>
      <c r="D13" s="428">
        <v>0</v>
      </c>
      <c r="E13" s="415" t="s">
        <v>259</v>
      </c>
      <c r="F13" s="430">
        <v>0</v>
      </c>
      <c r="G13" s="415" t="s">
        <v>259</v>
      </c>
      <c r="H13" s="270" t="s">
        <v>17</v>
      </c>
      <c r="I13" s="268">
        <v>26181610.28</v>
      </c>
      <c r="J13" s="69">
        <v>3</v>
      </c>
      <c r="K13" s="269">
        <v>49397485.81</v>
      </c>
      <c r="L13" s="69">
        <v>5.66</v>
      </c>
      <c r="M13" s="68">
        <v>12924886.61</v>
      </c>
      <c r="N13" s="69">
        <v>1.46</v>
      </c>
    </row>
    <row r="14" spans="1:14" s="51" customFormat="1" ht="15">
      <c r="A14" s="425"/>
      <c r="B14" s="427"/>
      <c r="C14" s="416"/>
      <c r="D14" s="429"/>
      <c r="E14" s="416"/>
      <c r="F14" s="431"/>
      <c r="G14" s="416"/>
      <c r="H14" s="272" t="s">
        <v>18</v>
      </c>
      <c r="I14" s="268">
        <v>59345127.35</v>
      </c>
      <c r="J14" s="69">
        <v>6.8</v>
      </c>
      <c r="K14" s="269">
        <v>38575519.3</v>
      </c>
      <c r="L14" s="69">
        <v>4.42</v>
      </c>
      <c r="M14" s="68">
        <v>36315865.22</v>
      </c>
      <c r="N14" s="69">
        <v>4.12</v>
      </c>
    </row>
    <row r="15" spans="1:14" s="51" customFormat="1" ht="15">
      <c r="A15" s="425"/>
      <c r="B15" s="427"/>
      <c r="C15" s="416"/>
      <c r="D15" s="429"/>
      <c r="E15" s="416"/>
      <c r="F15" s="431"/>
      <c r="G15" s="416"/>
      <c r="H15" s="272" t="s">
        <v>16</v>
      </c>
      <c r="I15" s="268">
        <v>70602627.01</v>
      </c>
      <c r="J15" s="69">
        <v>8.1</v>
      </c>
      <c r="K15" s="269">
        <v>26287083.83</v>
      </c>
      <c r="L15" s="69">
        <v>3.01</v>
      </c>
      <c r="M15" s="68">
        <v>22803633.82</v>
      </c>
      <c r="N15" s="69">
        <v>2.58</v>
      </c>
    </row>
    <row r="16" spans="1:14" s="51" customFormat="1" ht="15">
      <c r="A16" s="425"/>
      <c r="B16" s="427"/>
      <c r="C16" s="416"/>
      <c r="D16" s="429"/>
      <c r="E16" s="416"/>
      <c r="F16" s="431"/>
      <c r="G16" s="416"/>
      <c r="H16" s="270" t="s">
        <v>19</v>
      </c>
      <c r="I16" s="268">
        <v>9882009.31</v>
      </c>
      <c r="J16" s="69">
        <v>1.13</v>
      </c>
      <c r="K16" s="269">
        <v>16398890.37</v>
      </c>
      <c r="L16" s="69">
        <v>1.88</v>
      </c>
      <c r="M16" s="68">
        <v>11890676.13</v>
      </c>
      <c r="N16" s="69">
        <v>1.35</v>
      </c>
    </row>
    <row r="17" spans="1:14" s="51" customFormat="1" ht="15">
      <c r="A17" s="425"/>
      <c r="B17" s="427"/>
      <c r="C17" s="416"/>
      <c r="D17" s="429"/>
      <c r="E17" s="416"/>
      <c r="F17" s="431"/>
      <c r="G17" s="416"/>
      <c r="H17" s="270" t="s">
        <v>23</v>
      </c>
      <c r="I17" s="268">
        <v>40472127.01</v>
      </c>
      <c r="J17" s="69">
        <v>4.64</v>
      </c>
      <c r="K17" s="269">
        <v>43526404.13</v>
      </c>
      <c r="L17" s="69">
        <v>4.99</v>
      </c>
      <c r="M17" s="68">
        <v>54578446.65</v>
      </c>
      <c r="N17" s="69">
        <v>6.19</v>
      </c>
    </row>
    <row r="18" spans="1:14" s="51" customFormat="1" ht="15">
      <c r="A18" s="425"/>
      <c r="B18" s="427"/>
      <c r="C18" s="416"/>
      <c r="D18" s="429"/>
      <c r="E18" s="416"/>
      <c r="F18" s="431"/>
      <c r="G18" s="416"/>
      <c r="H18" s="270" t="s">
        <v>113</v>
      </c>
      <c r="I18" s="268">
        <v>254605837.26</v>
      </c>
      <c r="J18" s="69">
        <v>29.19</v>
      </c>
      <c r="K18" s="269">
        <v>168454668.94</v>
      </c>
      <c r="L18" s="69">
        <v>19.31</v>
      </c>
      <c r="M18" s="68">
        <v>225783003.36</v>
      </c>
      <c r="N18" s="69">
        <v>25.58</v>
      </c>
    </row>
    <row r="19" spans="1:14" s="51" customFormat="1" ht="15.75" thickBot="1">
      <c r="A19" s="425"/>
      <c r="B19" s="427"/>
      <c r="C19" s="416"/>
      <c r="D19" s="429"/>
      <c r="E19" s="417"/>
      <c r="F19" s="431"/>
      <c r="G19" s="417"/>
      <c r="H19" s="273" t="s">
        <v>114</v>
      </c>
      <c r="I19" s="274">
        <v>-124460.07</v>
      </c>
      <c r="J19" s="75">
        <v>-0.01</v>
      </c>
      <c r="K19" s="275">
        <v>-27712.3207</v>
      </c>
      <c r="L19" s="75" t="s">
        <v>259</v>
      </c>
      <c r="M19" s="74">
        <v>-46475.14</v>
      </c>
      <c r="N19" s="75">
        <v>-0.01</v>
      </c>
    </row>
    <row r="20" spans="1:15" s="50" customFormat="1" ht="16.5" thickBot="1">
      <c r="A20" s="77" t="s">
        <v>115</v>
      </c>
      <c r="B20" s="78">
        <v>104497769.31</v>
      </c>
      <c r="C20" s="80">
        <v>11.98</v>
      </c>
      <c r="D20" s="276">
        <v>94334840.44</v>
      </c>
      <c r="E20" s="80">
        <v>10.81</v>
      </c>
      <c r="F20" s="79">
        <v>86093250.22</v>
      </c>
      <c r="G20" s="80">
        <v>9.76</v>
      </c>
      <c r="H20" s="277" t="s">
        <v>116</v>
      </c>
      <c r="I20" s="78">
        <v>795329826.26</v>
      </c>
      <c r="J20" s="81">
        <v>91.18</v>
      </c>
      <c r="K20" s="276">
        <v>807920350.46</v>
      </c>
      <c r="L20" s="81">
        <v>92.61</v>
      </c>
      <c r="M20" s="79">
        <v>832100565.24</v>
      </c>
      <c r="N20" s="81">
        <v>94.3</v>
      </c>
      <c r="O20" s="52"/>
    </row>
    <row r="21" spans="1:14" s="50" customFormat="1" ht="30">
      <c r="A21" s="76" t="s">
        <v>117</v>
      </c>
      <c r="B21" s="65">
        <v>962732.82</v>
      </c>
      <c r="C21" s="73">
        <v>0.11</v>
      </c>
      <c r="D21" s="266">
        <v>821954.41</v>
      </c>
      <c r="E21" s="73">
        <v>0.09</v>
      </c>
      <c r="F21" s="55">
        <v>740426.36</v>
      </c>
      <c r="G21" s="73">
        <v>0.08</v>
      </c>
      <c r="H21" s="278" t="s">
        <v>260</v>
      </c>
      <c r="I21" s="279">
        <v>76489392.98</v>
      </c>
      <c r="J21" s="86">
        <v>8.77</v>
      </c>
      <c r="K21" s="280">
        <v>60936827.06</v>
      </c>
      <c r="L21" s="281">
        <v>6.98</v>
      </c>
      <c r="M21" s="282">
        <v>46042981.7</v>
      </c>
      <c r="N21" s="281">
        <v>5.22</v>
      </c>
    </row>
    <row r="22" spans="1:14" s="51" customFormat="1" ht="15">
      <c r="A22" s="62" t="s">
        <v>118</v>
      </c>
      <c r="B22" s="66">
        <v>867210439.72</v>
      </c>
      <c r="C22" s="58">
        <v>99.42</v>
      </c>
      <c r="D22" s="267">
        <v>564286088.06</v>
      </c>
      <c r="E22" s="58">
        <v>64.68</v>
      </c>
      <c r="F22" s="54">
        <v>595846103.38</v>
      </c>
      <c r="G22" s="58">
        <v>67.53</v>
      </c>
      <c r="H22" s="418" t="s">
        <v>261</v>
      </c>
      <c r="I22" s="407">
        <v>87032.2</v>
      </c>
      <c r="J22" s="409">
        <v>0.01</v>
      </c>
      <c r="K22" s="410">
        <v>3203869.3</v>
      </c>
      <c r="L22" s="414">
        <v>0.37</v>
      </c>
      <c r="M22" s="412">
        <v>3921730.63</v>
      </c>
      <c r="N22" s="414">
        <v>0.45</v>
      </c>
    </row>
    <row r="23" spans="1:14" s="51" customFormat="1" ht="15">
      <c r="A23" s="62" t="s">
        <v>311</v>
      </c>
      <c r="B23" s="66">
        <v>-545909740.13</v>
      </c>
      <c r="C23" s="58">
        <v>-62.58</v>
      </c>
      <c r="D23" s="267">
        <v>-360683571.56</v>
      </c>
      <c r="E23" s="58">
        <v>-41.35</v>
      </c>
      <c r="F23" s="54">
        <v>-350766760.97</v>
      </c>
      <c r="G23" s="58">
        <v>-39.75</v>
      </c>
      <c r="H23" s="419"/>
      <c r="I23" s="407"/>
      <c r="J23" s="409"/>
      <c r="K23" s="411"/>
      <c r="L23" s="414"/>
      <c r="M23" s="413"/>
      <c r="N23" s="414"/>
    </row>
    <row r="24" spans="1:14" s="51" customFormat="1" ht="15">
      <c r="A24" s="62" t="s">
        <v>119</v>
      </c>
      <c r="B24" s="66">
        <v>445443121.16</v>
      </c>
      <c r="C24" s="58">
        <v>51.06</v>
      </c>
      <c r="D24" s="267">
        <v>573407332.34</v>
      </c>
      <c r="E24" s="58">
        <v>65.73</v>
      </c>
      <c r="F24" s="54">
        <v>550274633.13</v>
      </c>
      <c r="G24" s="58">
        <v>62.36</v>
      </c>
      <c r="H24" s="420"/>
      <c r="I24" s="407"/>
      <c r="J24" s="409"/>
      <c r="K24" s="411"/>
      <c r="L24" s="408"/>
      <c r="M24" s="413"/>
      <c r="N24" s="408"/>
    </row>
    <row r="25" spans="1:14" s="51" customFormat="1" ht="15.75" thickBot="1">
      <c r="A25" s="82" t="s">
        <v>120</v>
      </c>
      <c r="B25" s="83">
        <v>76419.74</v>
      </c>
      <c r="C25" s="72">
        <v>0.01</v>
      </c>
      <c r="D25" s="271">
        <v>203607.5</v>
      </c>
      <c r="E25" s="72">
        <v>0.02</v>
      </c>
      <c r="F25" s="84">
        <v>178471.86</v>
      </c>
      <c r="G25" s="72">
        <v>0.02</v>
      </c>
      <c r="H25" s="273" t="s">
        <v>24</v>
      </c>
      <c r="I25" s="274">
        <v>374491.18</v>
      </c>
      <c r="J25" s="75">
        <v>0.04</v>
      </c>
      <c r="K25" s="275">
        <v>309204.37</v>
      </c>
      <c r="L25" s="75">
        <v>0.04</v>
      </c>
      <c r="M25" s="74">
        <v>300845.91</v>
      </c>
      <c r="N25" s="75">
        <v>0.03</v>
      </c>
    </row>
    <row r="26" spans="1:14" s="50" customFormat="1" ht="16.5" thickBot="1">
      <c r="A26" s="77" t="s">
        <v>121</v>
      </c>
      <c r="B26" s="78">
        <v>767782973.31</v>
      </c>
      <c r="C26" s="80">
        <v>87.03</v>
      </c>
      <c r="D26" s="276">
        <v>778035410.75</v>
      </c>
      <c r="E26" s="80">
        <v>89.19</v>
      </c>
      <c r="F26" s="79">
        <v>796272873.76</v>
      </c>
      <c r="G26" s="80">
        <v>90.24</v>
      </c>
      <c r="H26" s="277" t="s">
        <v>122</v>
      </c>
      <c r="I26" s="78">
        <v>76950916.36</v>
      </c>
      <c r="J26" s="85">
        <v>8.82</v>
      </c>
      <c r="K26" s="276">
        <v>64449900.73</v>
      </c>
      <c r="L26" s="85">
        <v>7.39</v>
      </c>
      <c r="M26" s="79">
        <v>50265558.24</v>
      </c>
      <c r="N26" s="85">
        <v>5.7</v>
      </c>
    </row>
    <row r="27" spans="1:14" s="50" customFormat="1" ht="16.5" thickBot="1">
      <c r="A27" s="63" t="s">
        <v>123</v>
      </c>
      <c r="B27" s="67">
        <v>872280742.62</v>
      </c>
      <c r="C27" s="61" t="s">
        <v>312</v>
      </c>
      <c r="D27" s="283">
        <v>872370214.89</v>
      </c>
      <c r="E27" s="60" t="s">
        <v>312</v>
      </c>
      <c r="F27" s="59">
        <v>882366123.98</v>
      </c>
      <c r="G27" s="61" t="s">
        <v>312</v>
      </c>
      <c r="H27" s="284" t="s">
        <v>124</v>
      </c>
      <c r="I27" s="285">
        <v>872280742.62</v>
      </c>
      <c r="J27" s="71" t="s">
        <v>312</v>
      </c>
      <c r="K27" s="286">
        <v>872370251.19</v>
      </c>
      <c r="L27" s="71" t="s">
        <v>312</v>
      </c>
      <c r="M27" s="70">
        <v>882366123.98</v>
      </c>
      <c r="N27" s="71" t="s">
        <v>312</v>
      </c>
    </row>
    <row r="28" spans="1:14" s="11" customFormat="1" ht="12.75">
      <c r="A28" s="6"/>
      <c r="B28" s="7"/>
      <c r="C28" s="6"/>
      <c r="D28" s="6"/>
      <c r="E28" s="6"/>
      <c r="F28" s="6"/>
      <c r="G28" s="6"/>
      <c r="H28" s="8"/>
      <c r="I28" s="9"/>
      <c r="J28" s="10"/>
      <c r="K28" s="9"/>
      <c r="L28" s="10"/>
      <c r="M28" s="9"/>
      <c r="N28" s="10"/>
    </row>
    <row r="29" spans="1:7" ht="15" customHeight="1">
      <c r="A29" s="12"/>
      <c r="B29" s="7"/>
      <c r="C29" s="6"/>
      <c r="D29" s="6"/>
      <c r="E29" s="6"/>
      <c r="F29" s="13"/>
      <c r="G29" s="6"/>
    </row>
    <row r="30" spans="1:7" ht="15" customHeight="1">
      <c r="A30" s="12"/>
      <c r="B30" s="7"/>
      <c r="C30" s="6"/>
      <c r="D30" s="6"/>
      <c r="E30" s="6"/>
      <c r="F30" s="6"/>
      <c r="G30" s="6"/>
    </row>
    <row r="31" spans="1:7" ht="15" customHeight="1">
      <c r="A31" s="6"/>
      <c r="B31" s="7"/>
      <c r="C31" s="6"/>
      <c r="D31" s="6"/>
      <c r="E31" s="6"/>
      <c r="F31" s="6"/>
      <c r="G31" s="6"/>
    </row>
    <row r="32" spans="1:7" ht="15" customHeight="1">
      <c r="A32" s="6"/>
      <c r="B32" s="7"/>
      <c r="C32" s="6"/>
      <c r="D32" s="6"/>
      <c r="E32" s="6"/>
      <c r="F32" s="6"/>
      <c r="G32" s="6"/>
    </row>
  </sheetData>
  <sheetProtection/>
  <mergeCells count="46">
    <mergeCell ref="A8:A9"/>
    <mergeCell ref="H8:H9"/>
    <mergeCell ref="A11:A12"/>
    <mergeCell ref="A13:A19"/>
    <mergeCell ref="B13:B19"/>
    <mergeCell ref="C13:C19"/>
    <mergeCell ref="D13:D19"/>
    <mergeCell ref="E13:E19"/>
    <mergeCell ref="F13:F19"/>
    <mergeCell ref="M22:M24"/>
    <mergeCell ref="N22:N24"/>
    <mergeCell ref="G13:G19"/>
    <mergeCell ref="H22:H24"/>
    <mergeCell ref="I22:I24"/>
    <mergeCell ref="J22:J24"/>
    <mergeCell ref="K22:K24"/>
    <mergeCell ref="L22:L24"/>
    <mergeCell ref="L8:L9"/>
    <mergeCell ref="M8:M9"/>
    <mergeCell ref="N8:N9"/>
    <mergeCell ref="B11:B12"/>
    <mergeCell ref="C11:C12"/>
    <mergeCell ref="D11:D12"/>
    <mergeCell ref="E11:E12"/>
    <mergeCell ref="F11:F12"/>
    <mergeCell ref="G11:G12"/>
    <mergeCell ref="M6:N6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M1:N1"/>
    <mergeCell ref="A2:N2"/>
    <mergeCell ref="A3:N3"/>
    <mergeCell ref="A6:A7"/>
    <mergeCell ref="B6:C6"/>
    <mergeCell ref="D6:E6"/>
    <mergeCell ref="F6:G6"/>
    <mergeCell ref="H6:H7"/>
    <mergeCell ref="I6:J6"/>
    <mergeCell ref="K6:L6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8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view="pageBreakPreview" zoomScale="110" zoomScaleSheetLayoutView="110" zoomScalePageLayoutView="0" workbookViewId="0" topLeftCell="A1">
      <selection activeCell="B12" sqref="B12"/>
    </sheetView>
  </sheetViews>
  <sheetFormatPr defaultColWidth="9.140625" defaultRowHeight="12.75"/>
  <cols>
    <col min="1" max="1" width="61.140625" style="0" customWidth="1"/>
    <col min="2" max="3" width="22.57421875" style="0" customWidth="1"/>
  </cols>
  <sheetData>
    <row r="1" ht="14.25">
      <c r="C1" s="45" t="s">
        <v>292</v>
      </c>
    </row>
    <row r="2" spans="1:3" ht="18">
      <c r="A2" s="507" t="s">
        <v>285</v>
      </c>
      <c r="B2" s="507"/>
      <c r="C2" s="507"/>
    </row>
    <row r="3" spans="1:3" ht="12.75">
      <c r="A3" s="508" t="s">
        <v>284</v>
      </c>
      <c r="B3" s="508"/>
      <c r="C3" s="508"/>
    </row>
    <row r="4" spans="1:3" ht="12.75">
      <c r="A4" s="237"/>
      <c r="B4" s="237"/>
      <c r="C4" s="237"/>
    </row>
    <row r="5" spans="1:3" ht="17.25" thickBot="1">
      <c r="A5" s="4"/>
      <c r="C5" s="14" t="s">
        <v>133</v>
      </c>
    </row>
    <row r="6" spans="1:3" ht="30" customHeight="1" thickBot="1">
      <c r="A6" s="244"/>
      <c r="B6" s="245" t="s">
        <v>306</v>
      </c>
      <c r="C6" s="246" t="s">
        <v>257</v>
      </c>
    </row>
    <row r="7" spans="1:3" ht="19.5" customHeight="1">
      <c r="A7" s="97" t="s">
        <v>85</v>
      </c>
      <c r="B7" s="234">
        <v>309204.37</v>
      </c>
      <c r="C7" s="234">
        <v>374491.18</v>
      </c>
    </row>
    <row r="8" spans="1:3" ht="19.5" customHeight="1">
      <c r="A8" s="233" t="s">
        <v>86</v>
      </c>
      <c r="B8" s="235">
        <v>670854.17</v>
      </c>
      <c r="C8" s="235">
        <v>663664.07</v>
      </c>
    </row>
    <row r="9" spans="1:3" ht="19.5" customHeight="1">
      <c r="A9" s="233" t="s">
        <v>87</v>
      </c>
      <c r="B9" s="235" t="s">
        <v>259</v>
      </c>
      <c r="C9" s="235" t="s">
        <v>259</v>
      </c>
    </row>
    <row r="10" spans="1:3" ht="19.5" customHeight="1">
      <c r="A10" s="233" t="s">
        <v>88</v>
      </c>
      <c r="B10" s="235">
        <v>679212.63</v>
      </c>
      <c r="C10" s="235">
        <v>728950.88</v>
      </c>
    </row>
    <row r="11" spans="1:3" ht="19.5" customHeight="1" thickBot="1">
      <c r="A11" s="190" t="s">
        <v>89</v>
      </c>
      <c r="B11" s="236">
        <v>300845.91</v>
      </c>
      <c r="C11" s="236">
        <v>309204.37</v>
      </c>
    </row>
    <row r="12" spans="1:3" ht="15">
      <c r="A12" s="16"/>
      <c r="B12" s="16"/>
      <c r="C12" s="16"/>
    </row>
  </sheetData>
  <sheetProtection/>
  <mergeCells count="2">
    <mergeCell ref="A2:C2"/>
    <mergeCell ref="A3:C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showGridLines="0" view="pageBreakPreview" zoomScale="60" zoomScalePageLayoutView="0" workbookViewId="0" topLeftCell="A58">
      <selection activeCell="D66" sqref="D66"/>
    </sheetView>
  </sheetViews>
  <sheetFormatPr defaultColWidth="8.00390625" defaultRowHeight="12.75"/>
  <cols>
    <col min="1" max="1" width="53.7109375" style="242" customWidth="1"/>
    <col min="2" max="2" width="15.57421875" style="19" customWidth="1"/>
    <col min="3" max="4" width="15.421875" style="20" customWidth="1"/>
    <col min="5" max="7" width="16.00390625" style="19" customWidth="1"/>
    <col min="8" max="8" width="16.00390625" style="21" customWidth="1"/>
    <col min="9" max="9" width="14.8515625" style="19" customWidth="1"/>
    <col min="10" max="10" width="11.57421875" style="19" customWidth="1"/>
    <col min="11" max="11" width="10.7109375" style="19" customWidth="1"/>
    <col min="12" max="16384" width="8.00390625" style="19" customWidth="1"/>
  </cols>
  <sheetData>
    <row r="1" spans="1:9" ht="15.75">
      <c r="A1" s="243"/>
      <c r="H1" s="509" t="s">
        <v>294</v>
      </c>
      <c r="I1" s="509"/>
    </row>
    <row r="2" spans="1:9" ht="18" customHeight="1">
      <c r="A2" s="518" t="s">
        <v>345</v>
      </c>
      <c r="B2" s="518"/>
      <c r="C2" s="518"/>
      <c r="D2" s="518"/>
      <c r="E2" s="518"/>
      <c r="F2" s="518"/>
      <c r="G2" s="518"/>
      <c r="H2" s="518"/>
      <c r="I2" s="518"/>
    </row>
    <row r="3" spans="1:9" ht="15">
      <c r="A3" s="19"/>
      <c r="H3" s="19"/>
      <c r="I3" s="21" t="s">
        <v>344</v>
      </c>
    </row>
    <row r="4" spans="1:9" ht="15">
      <c r="A4" s="510" t="s">
        <v>90</v>
      </c>
      <c r="B4" s="512" t="s">
        <v>307</v>
      </c>
      <c r="C4" s="512" t="s">
        <v>308</v>
      </c>
      <c r="D4" s="512" t="s">
        <v>309</v>
      </c>
      <c r="E4" s="515" t="s">
        <v>310</v>
      </c>
      <c r="F4" s="512" t="s">
        <v>184</v>
      </c>
      <c r="G4" s="517" t="s">
        <v>185</v>
      </c>
      <c r="H4" s="512" t="s">
        <v>299</v>
      </c>
      <c r="I4" s="512" t="s">
        <v>186</v>
      </c>
    </row>
    <row r="5" spans="1:9" ht="15">
      <c r="A5" s="511"/>
      <c r="B5" s="513"/>
      <c r="C5" s="514"/>
      <c r="D5" s="513"/>
      <c r="E5" s="516"/>
      <c r="F5" s="513"/>
      <c r="G5" s="517"/>
      <c r="H5" s="513"/>
      <c r="I5" s="513"/>
    </row>
    <row r="6" spans="1:9" ht="15">
      <c r="A6" s="343" t="s">
        <v>77</v>
      </c>
      <c r="B6" s="343">
        <v>1</v>
      </c>
      <c r="C6" s="344">
        <v>2</v>
      </c>
      <c r="D6" s="344">
        <v>3</v>
      </c>
      <c r="E6" s="343">
        <v>4</v>
      </c>
      <c r="F6" s="343">
        <v>5</v>
      </c>
      <c r="G6" s="345">
        <v>6</v>
      </c>
      <c r="H6" s="343">
        <v>7</v>
      </c>
      <c r="I6" s="343">
        <v>8</v>
      </c>
    </row>
    <row r="7" spans="1:9" ht="15.75">
      <c r="A7" s="348" t="s">
        <v>189</v>
      </c>
      <c r="B7" s="23">
        <v>6689514</v>
      </c>
      <c r="C7" s="23">
        <v>7061171</v>
      </c>
      <c r="D7" s="23">
        <v>7194553</v>
      </c>
      <c r="E7" s="24">
        <v>6964731</v>
      </c>
      <c r="F7" s="371">
        <v>98.63422086789853</v>
      </c>
      <c r="G7" s="25">
        <v>96.80561113386752</v>
      </c>
      <c r="H7" s="39">
        <v>-96440</v>
      </c>
      <c r="I7" s="39">
        <v>-229822</v>
      </c>
    </row>
    <row r="8" spans="1:9" ht="15">
      <c r="A8" s="346" t="s">
        <v>11</v>
      </c>
      <c r="B8" s="27"/>
      <c r="C8" s="27"/>
      <c r="D8" s="27"/>
      <c r="E8" s="28"/>
      <c r="F8" s="347"/>
      <c r="G8" s="30"/>
      <c r="H8" s="27"/>
      <c r="I8" s="27"/>
    </row>
    <row r="9" spans="1:9" ht="15.75">
      <c r="A9" s="348" t="s">
        <v>190</v>
      </c>
      <c r="B9" s="23">
        <v>6253847</v>
      </c>
      <c r="C9" s="23">
        <v>6534611</v>
      </c>
      <c r="D9" s="23">
        <v>6667993</v>
      </c>
      <c r="E9" s="24">
        <v>6407850</v>
      </c>
      <c r="F9" s="349">
        <v>98.06015996973653</v>
      </c>
      <c r="G9" s="29">
        <v>96.09863117732728</v>
      </c>
      <c r="H9" s="23">
        <v>-126761</v>
      </c>
      <c r="I9" s="23">
        <v>-260143</v>
      </c>
    </row>
    <row r="10" spans="1:9" ht="15">
      <c r="A10" s="346" t="s">
        <v>11</v>
      </c>
      <c r="B10" s="27"/>
      <c r="C10" s="27"/>
      <c r="D10" s="27"/>
      <c r="E10" s="28"/>
      <c r="F10" s="347"/>
      <c r="G10" s="30"/>
      <c r="H10" s="27"/>
      <c r="I10" s="27"/>
    </row>
    <row r="11" spans="1:9" ht="15.75">
      <c r="A11" s="348" t="s">
        <v>191</v>
      </c>
      <c r="B11" s="23">
        <v>413219</v>
      </c>
      <c r="C11" s="23">
        <v>424839</v>
      </c>
      <c r="D11" s="23">
        <v>413447</v>
      </c>
      <c r="E11" s="24">
        <v>415028</v>
      </c>
      <c r="F11" s="349">
        <v>97.69065457738108</v>
      </c>
      <c r="G11" s="29">
        <v>100.38239484141862</v>
      </c>
      <c r="H11" s="23">
        <v>-9811</v>
      </c>
      <c r="I11" s="23">
        <v>1581</v>
      </c>
    </row>
    <row r="12" spans="1:9" ht="15">
      <c r="A12" s="346" t="s">
        <v>192</v>
      </c>
      <c r="B12" s="27">
        <v>391209</v>
      </c>
      <c r="C12" s="27">
        <v>412058</v>
      </c>
      <c r="D12" s="27">
        <v>400666</v>
      </c>
      <c r="E12" s="28">
        <v>392123</v>
      </c>
      <c r="F12" s="347">
        <v>95.1620888321547</v>
      </c>
      <c r="G12" s="30">
        <v>97.86780011281216</v>
      </c>
      <c r="H12" s="27">
        <v>-19935</v>
      </c>
      <c r="I12" s="27">
        <v>-8543</v>
      </c>
    </row>
    <row r="13" spans="1:9" ht="15">
      <c r="A13" s="346" t="s">
        <v>11</v>
      </c>
      <c r="B13" s="27"/>
      <c r="C13" s="27"/>
      <c r="D13" s="27"/>
      <c r="E13" s="28"/>
      <c r="F13" s="347"/>
      <c r="G13" s="30"/>
      <c r="H13" s="27"/>
      <c r="I13" s="27"/>
    </row>
    <row r="14" spans="1:9" ht="15">
      <c r="A14" s="346" t="s">
        <v>193</v>
      </c>
      <c r="B14" s="27">
        <v>168115</v>
      </c>
      <c r="C14" s="27">
        <v>177236</v>
      </c>
      <c r="D14" s="27">
        <v>177236</v>
      </c>
      <c r="E14" s="26">
        <v>173816</v>
      </c>
      <c r="F14" s="347">
        <v>98.07036945090162</v>
      </c>
      <c r="G14" s="30">
        <v>98.07036945090162</v>
      </c>
      <c r="H14" s="27">
        <v>-3420</v>
      </c>
      <c r="I14" s="27">
        <v>-3420</v>
      </c>
    </row>
    <row r="15" spans="1:9" ht="15">
      <c r="A15" s="346" t="s">
        <v>194</v>
      </c>
      <c r="B15" s="27">
        <v>168122</v>
      </c>
      <c r="C15" s="27">
        <v>177236</v>
      </c>
      <c r="D15" s="27">
        <v>177236</v>
      </c>
      <c r="E15" s="26">
        <v>173817</v>
      </c>
      <c r="F15" s="347">
        <v>98.07093367036043</v>
      </c>
      <c r="G15" s="30">
        <v>98.07093367036043</v>
      </c>
      <c r="H15" s="27">
        <v>-3419</v>
      </c>
      <c r="I15" s="27">
        <v>-3419</v>
      </c>
    </row>
    <row r="16" spans="1:9" ht="15">
      <c r="A16" s="346" t="s">
        <v>195</v>
      </c>
      <c r="B16" s="27">
        <v>37175</v>
      </c>
      <c r="C16" s="27">
        <v>42244</v>
      </c>
      <c r="D16" s="27">
        <v>41835</v>
      </c>
      <c r="E16" s="26">
        <v>37336</v>
      </c>
      <c r="F16" s="347">
        <v>88.38178202821703</v>
      </c>
      <c r="G16" s="30">
        <v>89.24584677901278</v>
      </c>
      <c r="H16" s="27">
        <v>-4908</v>
      </c>
      <c r="I16" s="27">
        <v>-4499</v>
      </c>
    </row>
    <row r="17" spans="1:9" ht="15">
      <c r="A17" s="346" t="s">
        <v>196</v>
      </c>
      <c r="B17" s="27">
        <v>17797</v>
      </c>
      <c r="C17" s="27">
        <v>15342</v>
      </c>
      <c r="D17" s="27">
        <v>4359</v>
      </c>
      <c r="E17" s="26">
        <v>7154</v>
      </c>
      <c r="F17" s="347">
        <v>46.63016555859731</v>
      </c>
      <c r="G17" s="30">
        <v>164.120211057582</v>
      </c>
      <c r="H17" s="27">
        <v>-8188</v>
      </c>
      <c r="I17" s="27">
        <v>2795</v>
      </c>
    </row>
    <row r="18" spans="1:9" ht="15">
      <c r="A18" s="346" t="s">
        <v>197</v>
      </c>
      <c r="B18" s="27">
        <v>767</v>
      </c>
      <c r="C18" s="27">
        <v>303</v>
      </c>
      <c r="D18" s="27">
        <v>303</v>
      </c>
      <c r="E18" s="26">
        <v>1495</v>
      </c>
      <c r="F18" s="347">
        <v>493.39933993399336</v>
      </c>
      <c r="G18" s="30">
        <v>493.39933993399336</v>
      </c>
      <c r="H18" s="27">
        <v>1192</v>
      </c>
      <c r="I18" s="27">
        <v>1192</v>
      </c>
    </row>
    <row r="19" spans="1:9" ht="15">
      <c r="A19" s="346" t="s">
        <v>198</v>
      </c>
      <c r="B19" s="27">
        <v>19434</v>
      </c>
      <c r="C19" s="27">
        <v>10913</v>
      </c>
      <c r="D19" s="27">
        <v>10913</v>
      </c>
      <c r="E19" s="26">
        <v>20550</v>
      </c>
      <c r="F19" s="347">
        <v>188.30752313754238</v>
      </c>
      <c r="G19" s="30">
        <v>188.30752313754238</v>
      </c>
      <c r="H19" s="27">
        <v>9637</v>
      </c>
      <c r="I19" s="27">
        <v>9637</v>
      </c>
    </row>
    <row r="20" spans="1:9" ht="15">
      <c r="A20" s="346" t="s">
        <v>199</v>
      </c>
      <c r="B20" s="27">
        <v>1809</v>
      </c>
      <c r="C20" s="27">
        <v>1565</v>
      </c>
      <c r="D20" s="27">
        <v>1565</v>
      </c>
      <c r="E20" s="26">
        <v>860</v>
      </c>
      <c r="F20" s="347">
        <v>54.9520766773163</v>
      </c>
      <c r="G20" s="30">
        <v>54.9520766773163</v>
      </c>
      <c r="H20" s="27">
        <v>-705</v>
      </c>
      <c r="I20" s="27">
        <v>-705</v>
      </c>
    </row>
    <row r="21" spans="1:9" ht="15">
      <c r="A21" s="346"/>
      <c r="B21" s="27"/>
      <c r="C21" s="27"/>
      <c r="D21" s="27"/>
      <c r="E21" s="28"/>
      <c r="F21" s="347"/>
      <c r="G21" s="30"/>
      <c r="H21" s="27"/>
      <c r="I21" s="27"/>
    </row>
    <row r="22" spans="1:9" ht="15.75">
      <c r="A22" s="348" t="s">
        <v>200</v>
      </c>
      <c r="B22" s="23">
        <v>3572198</v>
      </c>
      <c r="C22" s="23">
        <v>3912963</v>
      </c>
      <c r="D22" s="23">
        <v>4057814</v>
      </c>
      <c r="E22" s="23">
        <v>3729058</v>
      </c>
      <c r="F22" s="349">
        <v>95.30010889446181</v>
      </c>
      <c r="G22" s="29">
        <v>91.89819937532869</v>
      </c>
      <c r="H22" s="23">
        <v>-183905</v>
      </c>
      <c r="I22" s="23">
        <v>-328756</v>
      </c>
    </row>
    <row r="23" spans="1:9" ht="15">
      <c r="A23" s="346" t="s">
        <v>201</v>
      </c>
      <c r="B23" s="27">
        <v>1882262</v>
      </c>
      <c r="C23" s="27">
        <v>1940651</v>
      </c>
      <c r="D23" s="27">
        <v>2009277</v>
      </c>
      <c r="E23" s="28">
        <v>2014584</v>
      </c>
      <c r="F23" s="347">
        <v>103.80970097147812</v>
      </c>
      <c r="G23" s="30">
        <v>100.2641248568515</v>
      </c>
      <c r="H23" s="27">
        <v>73933</v>
      </c>
      <c r="I23" s="27">
        <v>5307</v>
      </c>
    </row>
    <row r="24" spans="1:9" ht="15">
      <c r="A24" s="346" t="s">
        <v>11</v>
      </c>
      <c r="B24" s="27"/>
      <c r="C24" s="27"/>
      <c r="D24" s="27"/>
      <c r="E24" s="28"/>
      <c r="F24" s="347"/>
      <c r="G24" s="30"/>
      <c r="H24" s="27"/>
      <c r="I24" s="27"/>
    </row>
    <row r="25" spans="1:9" ht="15">
      <c r="A25" s="346" t="s">
        <v>193</v>
      </c>
      <c r="B25" s="27">
        <v>556193</v>
      </c>
      <c r="C25" s="27">
        <v>571249</v>
      </c>
      <c r="D25" s="27">
        <v>571249</v>
      </c>
      <c r="E25" s="26">
        <v>577156</v>
      </c>
      <c r="F25" s="347">
        <v>101.03404995019685</v>
      </c>
      <c r="G25" s="30">
        <v>101.03404995019685</v>
      </c>
      <c r="H25" s="27">
        <v>5907</v>
      </c>
      <c r="I25" s="27">
        <v>5907</v>
      </c>
    </row>
    <row r="26" spans="1:9" ht="15">
      <c r="A26" s="346" t="s">
        <v>202</v>
      </c>
      <c r="B26" s="27">
        <v>1205930</v>
      </c>
      <c r="C26" s="27">
        <v>1231383</v>
      </c>
      <c r="D26" s="27">
        <v>1293330</v>
      </c>
      <c r="E26" s="26">
        <v>1315419</v>
      </c>
      <c r="F26" s="347">
        <v>106.82452169633656</v>
      </c>
      <c r="G26" s="30">
        <v>101.70791677298136</v>
      </c>
      <c r="H26" s="27">
        <v>84036</v>
      </c>
      <c r="I26" s="27">
        <v>22089</v>
      </c>
    </row>
    <row r="27" spans="1:9" ht="15">
      <c r="A27" s="346" t="s">
        <v>203</v>
      </c>
      <c r="B27" s="27">
        <v>113372</v>
      </c>
      <c r="C27" s="27">
        <v>131508</v>
      </c>
      <c r="D27" s="27">
        <v>134477</v>
      </c>
      <c r="E27" s="26">
        <v>114998</v>
      </c>
      <c r="F27" s="347">
        <v>87.44563068406485</v>
      </c>
      <c r="G27" s="30">
        <v>85.51499512927862</v>
      </c>
      <c r="H27" s="27">
        <v>-16510</v>
      </c>
      <c r="I27" s="27">
        <v>-19479</v>
      </c>
    </row>
    <row r="28" spans="1:9" ht="15">
      <c r="A28" s="346" t="s">
        <v>204</v>
      </c>
      <c r="B28" s="27">
        <v>6767</v>
      </c>
      <c r="C28" s="27">
        <v>6511</v>
      </c>
      <c r="D28" s="27">
        <v>10221</v>
      </c>
      <c r="E28" s="26">
        <v>7011</v>
      </c>
      <c r="F28" s="347">
        <v>107.67931193365075</v>
      </c>
      <c r="G28" s="30">
        <v>68.59407103023187</v>
      </c>
      <c r="H28" s="27">
        <v>500</v>
      </c>
      <c r="I28" s="27">
        <v>-3210</v>
      </c>
    </row>
    <row r="29" spans="1:9" ht="15">
      <c r="A29" s="346" t="s">
        <v>205</v>
      </c>
      <c r="B29" s="27">
        <v>107303</v>
      </c>
      <c r="C29" s="27">
        <v>99730</v>
      </c>
      <c r="D29" s="27">
        <v>105044</v>
      </c>
      <c r="E29" s="26">
        <v>116912</v>
      </c>
      <c r="F29" s="347">
        <v>117.2285169958889</v>
      </c>
      <c r="G29" s="30">
        <v>111.2981226914436</v>
      </c>
      <c r="H29" s="27">
        <v>17182</v>
      </c>
      <c r="I29" s="27">
        <v>11868</v>
      </c>
    </row>
    <row r="30" spans="1:9" ht="15">
      <c r="A30" s="346" t="s">
        <v>206</v>
      </c>
      <c r="B30" s="27">
        <v>1956</v>
      </c>
      <c r="C30" s="27">
        <v>2090</v>
      </c>
      <c r="D30" s="27">
        <v>2121</v>
      </c>
      <c r="E30" s="26">
        <v>2030</v>
      </c>
      <c r="F30" s="347">
        <v>97.1291866028708</v>
      </c>
      <c r="G30" s="30">
        <v>95.7095709570957</v>
      </c>
      <c r="H30" s="27">
        <v>-60</v>
      </c>
      <c r="I30" s="27">
        <v>-91</v>
      </c>
    </row>
    <row r="31" spans="1:9" ht="15">
      <c r="A31" s="346" t="s">
        <v>207</v>
      </c>
      <c r="B31" s="27">
        <v>3462</v>
      </c>
      <c r="C31" s="27">
        <v>3206</v>
      </c>
      <c r="D31" s="27">
        <v>3206</v>
      </c>
      <c r="E31" s="26">
        <v>8746</v>
      </c>
      <c r="F31" s="347">
        <v>272.80099812850904</v>
      </c>
      <c r="G31" s="30">
        <v>272.80099812850904</v>
      </c>
      <c r="H31" s="27">
        <v>5540</v>
      </c>
      <c r="I31" s="27">
        <v>5540</v>
      </c>
    </row>
    <row r="32" spans="1:9" ht="15">
      <c r="A32" s="346" t="s">
        <v>208</v>
      </c>
      <c r="B32" s="27">
        <v>171895</v>
      </c>
      <c r="C32" s="27">
        <v>83805</v>
      </c>
      <c r="D32" s="27">
        <v>83805</v>
      </c>
      <c r="E32" s="26">
        <v>132107</v>
      </c>
      <c r="F32" s="347">
        <v>157.6361792255832</v>
      </c>
      <c r="G32" s="30">
        <v>157.6361792255832</v>
      </c>
      <c r="H32" s="27">
        <v>48302</v>
      </c>
      <c r="I32" s="27">
        <v>48302</v>
      </c>
    </row>
    <row r="33" spans="1:9" ht="15">
      <c r="A33" s="346" t="s">
        <v>209</v>
      </c>
      <c r="B33" s="27">
        <v>1405320</v>
      </c>
      <c r="C33" s="27">
        <v>1783481</v>
      </c>
      <c r="D33" s="27">
        <v>1783481</v>
      </c>
      <c r="E33" s="26">
        <v>1411183</v>
      </c>
      <c r="F33" s="347">
        <v>79.1252051465645</v>
      </c>
      <c r="G33" s="30">
        <v>79.1252051465645</v>
      </c>
      <c r="H33" s="27">
        <v>-372298</v>
      </c>
      <c r="I33" s="27">
        <v>-372298</v>
      </c>
    </row>
    <row r="34" spans="1:9" ht="15">
      <c r="A34" s="346" t="s">
        <v>346</v>
      </c>
      <c r="B34" s="27">
        <v>1402405</v>
      </c>
      <c r="C34" s="27">
        <v>1780000</v>
      </c>
      <c r="D34" s="27">
        <v>1780000</v>
      </c>
      <c r="E34" s="26">
        <v>1408333</v>
      </c>
      <c r="F34" s="347">
        <v>79.11983146067416</v>
      </c>
      <c r="G34" s="30">
        <v>79.11983146067416</v>
      </c>
      <c r="H34" s="27">
        <v>-371667</v>
      </c>
      <c r="I34" s="27">
        <v>-371667</v>
      </c>
    </row>
    <row r="35" spans="1:9" ht="15">
      <c r="A35" s="346" t="s">
        <v>347</v>
      </c>
      <c r="B35" s="27"/>
      <c r="C35" s="27"/>
      <c r="D35" s="27">
        <v>70880</v>
      </c>
      <c r="E35" s="26">
        <v>43496</v>
      </c>
      <c r="F35" s="347">
        <v>0</v>
      </c>
      <c r="G35" s="30">
        <v>61.36568848758465</v>
      </c>
      <c r="H35" s="27">
        <v>43496</v>
      </c>
      <c r="I35" s="27">
        <v>-27384</v>
      </c>
    </row>
    <row r="36" spans="1:9" ht="15.75">
      <c r="A36" s="346"/>
      <c r="B36" s="27"/>
      <c r="C36" s="23"/>
      <c r="D36" s="23"/>
      <c r="E36" s="28"/>
      <c r="F36" s="347"/>
      <c r="G36" s="30"/>
      <c r="H36" s="27"/>
      <c r="I36" s="27"/>
    </row>
    <row r="37" spans="1:9" ht="15.75">
      <c r="A37" s="348" t="s">
        <v>210</v>
      </c>
      <c r="B37" s="23">
        <v>970359</v>
      </c>
      <c r="C37" s="23">
        <v>954002</v>
      </c>
      <c r="D37" s="23">
        <v>954579</v>
      </c>
      <c r="E37" s="24">
        <v>996241</v>
      </c>
      <c r="F37" s="349">
        <v>104.42755885207788</v>
      </c>
      <c r="G37" s="29">
        <v>104.36443709740107</v>
      </c>
      <c r="H37" s="23">
        <v>42239</v>
      </c>
      <c r="I37" s="23">
        <v>41662</v>
      </c>
    </row>
    <row r="38" spans="1:9" ht="15">
      <c r="A38" s="346" t="s">
        <v>201</v>
      </c>
      <c r="B38" s="27">
        <v>858161</v>
      </c>
      <c r="C38" s="27">
        <v>869543</v>
      </c>
      <c r="D38" s="27">
        <v>870120</v>
      </c>
      <c r="E38" s="28">
        <v>893216</v>
      </c>
      <c r="F38" s="347">
        <v>102.72246455896948</v>
      </c>
      <c r="G38" s="30">
        <v>102.65434652691583</v>
      </c>
      <c r="H38" s="27">
        <v>23673</v>
      </c>
      <c r="I38" s="27">
        <v>23096</v>
      </c>
    </row>
    <row r="39" spans="1:9" ht="15">
      <c r="A39" s="346" t="s">
        <v>11</v>
      </c>
      <c r="B39" s="27"/>
      <c r="C39" s="27"/>
      <c r="D39" s="27"/>
      <c r="E39" s="28"/>
      <c r="F39" s="347"/>
      <c r="G39" s="30"/>
      <c r="H39" s="27"/>
      <c r="I39" s="27"/>
    </row>
    <row r="40" spans="1:9" ht="15">
      <c r="A40" s="346" t="s">
        <v>193</v>
      </c>
      <c r="B40" s="27">
        <v>402855</v>
      </c>
      <c r="C40" s="27">
        <v>403320</v>
      </c>
      <c r="D40" s="27">
        <v>403320</v>
      </c>
      <c r="E40" s="26">
        <v>420290</v>
      </c>
      <c r="F40" s="347">
        <v>104.20757710998711</v>
      </c>
      <c r="G40" s="30">
        <v>104.20757710998711</v>
      </c>
      <c r="H40" s="27">
        <v>16970</v>
      </c>
      <c r="I40" s="27">
        <v>16970</v>
      </c>
    </row>
    <row r="41" spans="1:9" ht="15">
      <c r="A41" s="346" t="s">
        <v>194</v>
      </c>
      <c r="B41" s="27">
        <v>402847</v>
      </c>
      <c r="C41" s="27">
        <v>403320</v>
      </c>
      <c r="D41" s="27">
        <v>403320</v>
      </c>
      <c r="E41" s="26">
        <v>420207</v>
      </c>
      <c r="F41" s="347">
        <v>104.18699791728652</v>
      </c>
      <c r="G41" s="30">
        <v>104.18699791728652</v>
      </c>
      <c r="H41" s="27">
        <v>16887</v>
      </c>
      <c r="I41" s="27">
        <v>16887</v>
      </c>
    </row>
    <row r="42" spans="1:9" ht="15">
      <c r="A42" s="346" t="s">
        <v>203</v>
      </c>
      <c r="B42" s="27">
        <v>49455</v>
      </c>
      <c r="C42" s="27">
        <v>59867</v>
      </c>
      <c r="D42" s="27">
        <v>59288</v>
      </c>
      <c r="E42" s="26">
        <v>49648</v>
      </c>
      <c r="F42" s="347">
        <v>82.9304959326507</v>
      </c>
      <c r="G42" s="30">
        <v>83.74038591283227</v>
      </c>
      <c r="H42" s="27">
        <v>-10219</v>
      </c>
      <c r="I42" s="27">
        <v>-9640</v>
      </c>
    </row>
    <row r="43" spans="1:9" ht="15">
      <c r="A43" s="346" t="s">
        <v>204</v>
      </c>
      <c r="B43" s="27">
        <v>3004</v>
      </c>
      <c r="C43" s="27">
        <v>3036</v>
      </c>
      <c r="D43" s="27">
        <v>4192</v>
      </c>
      <c r="E43" s="26">
        <v>3071</v>
      </c>
      <c r="F43" s="347">
        <v>101.1528326745718</v>
      </c>
      <c r="G43" s="30">
        <v>73.25858778625954</v>
      </c>
      <c r="H43" s="27">
        <v>35</v>
      </c>
      <c r="I43" s="27">
        <v>-1121</v>
      </c>
    </row>
    <row r="44" spans="1:9" ht="15">
      <c r="A44" s="346" t="s">
        <v>211</v>
      </c>
      <c r="B44" s="27">
        <v>54343</v>
      </c>
      <c r="C44" s="27">
        <v>55649</v>
      </c>
      <c r="D44" s="27">
        <v>55649</v>
      </c>
      <c r="E44" s="26">
        <v>55184</v>
      </c>
      <c r="F44" s="347">
        <v>99.16440546999947</v>
      </c>
      <c r="G44" s="30">
        <v>99.16440546999947</v>
      </c>
      <c r="H44" s="27">
        <v>-465</v>
      </c>
      <c r="I44" s="27">
        <v>-465</v>
      </c>
    </row>
    <row r="45" spans="1:9" ht="15">
      <c r="A45" s="346" t="s">
        <v>212</v>
      </c>
      <c r="B45" s="27">
        <v>1154</v>
      </c>
      <c r="C45" s="27">
        <v>417</v>
      </c>
      <c r="D45" s="27">
        <v>417</v>
      </c>
      <c r="E45" s="26">
        <v>2915</v>
      </c>
      <c r="F45" s="347">
        <v>699.0407673860911</v>
      </c>
      <c r="G45" s="30">
        <v>699.0407673860911</v>
      </c>
      <c r="H45" s="27">
        <v>2498</v>
      </c>
      <c r="I45" s="27">
        <v>2498</v>
      </c>
    </row>
    <row r="46" spans="1:11" ht="15">
      <c r="A46" s="346" t="s">
        <v>213</v>
      </c>
      <c r="B46" s="27">
        <v>53249</v>
      </c>
      <c r="C46" s="27">
        <v>26178</v>
      </c>
      <c r="D46" s="27">
        <v>26178</v>
      </c>
      <c r="E46" s="26">
        <v>42532</v>
      </c>
      <c r="F46" s="347">
        <v>162.472304988922</v>
      </c>
      <c r="G46" s="30">
        <v>162.472304988922</v>
      </c>
      <c r="H46" s="27">
        <v>16354</v>
      </c>
      <c r="I46" s="27">
        <v>16354</v>
      </c>
      <c r="K46" s="26"/>
    </row>
    <row r="47" spans="1:9" ht="15">
      <c r="A47" s="346" t="s">
        <v>214</v>
      </c>
      <c r="B47" s="27">
        <v>3452</v>
      </c>
      <c r="C47" s="27">
        <v>2215</v>
      </c>
      <c r="D47" s="27">
        <v>2215</v>
      </c>
      <c r="E47" s="26">
        <v>2394</v>
      </c>
      <c r="F47" s="347">
        <v>108.08126410835214</v>
      </c>
      <c r="G47" s="30">
        <v>108.08126410835214</v>
      </c>
      <c r="H47" s="27">
        <v>179</v>
      </c>
      <c r="I47" s="27">
        <v>179</v>
      </c>
    </row>
    <row r="48" spans="1:9" ht="15.75">
      <c r="A48" s="346"/>
      <c r="B48" s="27"/>
      <c r="C48" s="23"/>
      <c r="D48" s="23"/>
      <c r="E48" s="28"/>
      <c r="F48" s="347"/>
      <c r="G48" s="30"/>
      <c r="H48" s="27"/>
      <c r="I48" s="27"/>
    </row>
    <row r="49" spans="1:9" ht="15.75">
      <c r="A49" s="348" t="s">
        <v>215</v>
      </c>
      <c r="B49" s="23">
        <v>131812</v>
      </c>
      <c r="C49" s="23">
        <v>128494</v>
      </c>
      <c r="D49" s="23">
        <v>128494</v>
      </c>
      <c r="E49" s="24">
        <v>134956</v>
      </c>
      <c r="F49" s="349">
        <v>105.02902859277476</v>
      </c>
      <c r="G49" s="29">
        <v>105.02902859277476</v>
      </c>
      <c r="H49" s="23">
        <v>6462</v>
      </c>
      <c r="I49" s="23">
        <v>6462</v>
      </c>
    </row>
    <row r="50" spans="1:9" ht="15">
      <c r="A50" s="346" t="s">
        <v>201</v>
      </c>
      <c r="B50" s="27">
        <v>123486</v>
      </c>
      <c r="C50" s="27">
        <v>124114</v>
      </c>
      <c r="D50" s="27">
        <v>124114</v>
      </c>
      <c r="E50" s="26">
        <v>128688</v>
      </c>
      <c r="F50" s="347">
        <v>103.68532155921169</v>
      </c>
      <c r="G50" s="30">
        <v>103.68532155921169</v>
      </c>
      <c r="H50" s="27">
        <v>4574</v>
      </c>
      <c r="I50" s="27">
        <v>4574</v>
      </c>
    </row>
    <row r="51" spans="1:9" ht="15">
      <c r="A51" s="346" t="s">
        <v>197</v>
      </c>
      <c r="B51" s="27">
        <v>117</v>
      </c>
      <c r="C51" s="27">
        <v>169</v>
      </c>
      <c r="D51" s="27">
        <v>169</v>
      </c>
      <c r="E51" s="26">
        <v>228</v>
      </c>
      <c r="F51" s="347">
        <v>134.9112426035503</v>
      </c>
      <c r="G51" s="30">
        <v>134.9112426035503</v>
      </c>
      <c r="H51" s="27">
        <v>59</v>
      </c>
      <c r="I51" s="27">
        <v>59</v>
      </c>
    </row>
    <row r="52" spans="1:9" ht="15">
      <c r="A52" s="346" t="s">
        <v>198</v>
      </c>
      <c r="B52" s="27">
        <v>7516</v>
      </c>
      <c r="C52" s="27">
        <v>3445</v>
      </c>
      <c r="D52" s="27">
        <v>3445</v>
      </c>
      <c r="E52" s="26">
        <v>5578</v>
      </c>
      <c r="F52" s="347">
        <v>161.91582002902757</v>
      </c>
      <c r="G52" s="30">
        <v>161.91582002902757</v>
      </c>
      <c r="H52" s="27">
        <v>2133</v>
      </c>
      <c r="I52" s="27">
        <v>2133</v>
      </c>
    </row>
    <row r="53" spans="1:9" ht="15">
      <c r="A53" s="346" t="s">
        <v>199</v>
      </c>
      <c r="B53" s="27">
        <v>693</v>
      </c>
      <c r="C53" s="27">
        <v>766</v>
      </c>
      <c r="D53" s="27">
        <v>766</v>
      </c>
      <c r="E53" s="26">
        <v>462</v>
      </c>
      <c r="F53" s="347">
        <v>60.313315926892955</v>
      </c>
      <c r="G53" s="30">
        <v>60.313315926892955</v>
      </c>
      <c r="H53" s="27">
        <v>-304</v>
      </c>
      <c r="I53" s="27">
        <v>-304</v>
      </c>
    </row>
    <row r="54" spans="1:9" ht="15.75">
      <c r="A54" s="346"/>
      <c r="B54" s="27"/>
      <c r="C54" s="23"/>
      <c r="D54" s="23"/>
      <c r="E54" s="28"/>
      <c r="F54" s="347"/>
      <c r="G54" s="30"/>
      <c r="H54" s="27"/>
      <c r="I54" s="27"/>
    </row>
    <row r="55" spans="1:9" ht="15.75">
      <c r="A55" s="348" t="s">
        <v>216</v>
      </c>
      <c r="B55" s="23">
        <v>61481</v>
      </c>
      <c r="C55" s="23">
        <v>56010</v>
      </c>
      <c r="D55" s="23">
        <v>56010</v>
      </c>
      <c r="E55" s="24">
        <v>46688</v>
      </c>
      <c r="F55" s="349">
        <v>83.35654347437958</v>
      </c>
      <c r="G55" s="29">
        <v>83.35654347437958</v>
      </c>
      <c r="H55" s="23">
        <v>-9322</v>
      </c>
      <c r="I55" s="23">
        <v>-9322</v>
      </c>
    </row>
    <row r="56" spans="1:9" ht="15">
      <c r="A56" s="346" t="s">
        <v>201</v>
      </c>
      <c r="B56" s="27">
        <v>27887</v>
      </c>
      <c r="C56" s="27">
        <v>28223</v>
      </c>
      <c r="D56" s="27">
        <v>28223</v>
      </c>
      <c r="E56" s="372">
        <v>27093</v>
      </c>
      <c r="F56" s="347">
        <v>95.99617333380576</v>
      </c>
      <c r="G56" s="30">
        <v>95.99617333380576</v>
      </c>
      <c r="H56" s="27">
        <v>-1130</v>
      </c>
      <c r="I56" s="27">
        <v>-1130</v>
      </c>
    </row>
    <row r="57" spans="1:9" ht="15">
      <c r="A57" s="346" t="s">
        <v>197</v>
      </c>
      <c r="B57" s="27">
        <v>40</v>
      </c>
      <c r="C57" s="27">
        <v>7</v>
      </c>
      <c r="D57" s="27">
        <v>7</v>
      </c>
      <c r="E57" s="372">
        <v>71</v>
      </c>
      <c r="F57" s="347">
        <v>1014.2857142857142</v>
      </c>
      <c r="G57" s="30">
        <v>1014.2857142857142</v>
      </c>
      <c r="H57" s="27">
        <v>64</v>
      </c>
      <c r="I57" s="27">
        <v>64</v>
      </c>
    </row>
    <row r="58" spans="1:9" ht="15">
      <c r="A58" s="346" t="s">
        <v>198</v>
      </c>
      <c r="B58" s="27">
        <v>1421</v>
      </c>
      <c r="C58" s="27">
        <v>563</v>
      </c>
      <c r="D58" s="27">
        <v>563</v>
      </c>
      <c r="E58" s="372">
        <v>1391</v>
      </c>
      <c r="F58" s="347">
        <v>247.06927175843694</v>
      </c>
      <c r="G58" s="30">
        <v>247.06927175843694</v>
      </c>
      <c r="H58" s="27">
        <v>828</v>
      </c>
      <c r="I58" s="27">
        <v>828</v>
      </c>
    </row>
    <row r="59" spans="1:9" ht="15">
      <c r="A59" s="346" t="s">
        <v>199</v>
      </c>
      <c r="B59" s="27">
        <v>372</v>
      </c>
      <c r="C59" s="27">
        <v>194</v>
      </c>
      <c r="D59" s="27">
        <v>194</v>
      </c>
      <c r="E59" s="373">
        <v>201</v>
      </c>
      <c r="F59" s="347">
        <v>103.60824742268042</v>
      </c>
      <c r="G59" s="30">
        <v>103.60824742268042</v>
      </c>
      <c r="H59" s="27">
        <v>7</v>
      </c>
      <c r="I59" s="27">
        <v>7</v>
      </c>
    </row>
    <row r="60" spans="1:9" ht="15">
      <c r="A60" s="346" t="s">
        <v>298</v>
      </c>
      <c r="B60" s="27">
        <v>31761</v>
      </c>
      <c r="C60" s="27">
        <v>27023</v>
      </c>
      <c r="D60" s="27">
        <v>27023</v>
      </c>
      <c r="E60" s="373">
        <v>17932</v>
      </c>
      <c r="F60" s="347">
        <v>66.35828738482033</v>
      </c>
      <c r="G60" s="30">
        <v>66.35828738482033</v>
      </c>
      <c r="H60" s="27">
        <v>-9091</v>
      </c>
      <c r="I60" s="27">
        <v>-9091</v>
      </c>
    </row>
    <row r="61" spans="1:9" ht="15.75">
      <c r="A61" s="346"/>
      <c r="B61" s="27"/>
      <c r="C61" s="23"/>
      <c r="D61" s="23"/>
      <c r="E61" s="28"/>
      <c r="F61" s="347"/>
      <c r="G61" s="30"/>
      <c r="H61" s="27"/>
      <c r="I61" s="27"/>
    </row>
    <row r="62" spans="1:9" ht="15.75">
      <c r="A62" s="348" t="s">
        <v>217</v>
      </c>
      <c r="B62" s="23">
        <v>289550</v>
      </c>
      <c r="C62" s="23">
        <v>287709</v>
      </c>
      <c r="D62" s="23">
        <v>286965</v>
      </c>
      <c r="E62" s="24">
        <v>295619</v>
      </c>
      <c r="F62" s="349">
        <v>102.74930572210114</v>
      </c>
      <c r="G62" s="29">
        <v>103.01569877859669</v>
      </c>
      <c r="H62" s="23">
        <v>7910</v>
      </c>
      <c r="I62" s="23">
        <v>8654</v>
      </c>
    </row>
    <row r="63" spans="1:9" ht="15">
      <c r="A63" s="346" t="s">
        <v>201</v>
      </c>
      <c r="B63" s="27">
        <v>269887</v>
      </c>
      <c r="C63" s="27">
        <v>279241</v>
      </c>
      <c r="D63" s="27">
        <v>278497</v>
      </c>
      <c r="E63" s="28">
        <v>279757</v>
      </c>
      <c r="F63" s="347">
        <v>100.18478661801096</v>
      </c>
      <c r="G63" s="30">
        <v>100.45242857194152</v>
      </c>
      <c r="H63" s="27">
        <v>516</v>
      </c>
      <c r="I63" s="27">
        <v>1260</v>
      </c>
    </row>
    <row r="64" spans="1:9" ht="15">
      <c r="A64" s="346" t="s">
        <v>11</v>
      </c>
      <c r="B64" s="27"/>
      <c r="C64" s="27"/>
      <c r="D64" s="27"/>
      <c r="E64" s="28"/>
      <c r="F64" s="347"/>
      <c r="G64" s="30"/>
      <c r="H64" s="27"/>
      <c r="I64" s="27"/>
    </row>
    <row r="65" spans="1:9" ht="15">
      <c r="A65" s="346" t="s">
        <v>193</v>
      </c>
      <c r="B65" s="27">
        <v>133340</v>
      </c>
      <c r="C65" s="27">
        <v>138145</v>
      </c>
      <c r="D65" s="27">
        <v>138145</v>
      </c>
      <c r="E65" s="26">
        <v>139041</v>
      </c>
      <c r="F65" s="347">
        <v>100.64859386876108</v>
      </c>
      <c r="G65" s="30">
        <v>100.64859386876108</v>
      </c>
      <c r="H65" s="27">
        <v>896</v>
      </c>
      <c r="I65" s="27">
        <v>896</v>
      </c>
    </row>
    <row r="66" spans="1:9" ht="15">
      <c r="A66" s="346" t="s">
        <v>194</v>
      </c>
      <c r="B66" s="27">
        <v>133345</v>
      </c>
      <c r="C66" s="27">
        <v>138145</v>
      </c>
      <c r="D66" s="27">
        <v>138145</v>
      </c>
      <c r="E66" s="26">
        <v>139041</v>
      </c>
      <c r="F66" s="347">
        <v>100.64859386876108</v>
      </c>
      <c r="G66" s="30">
        <v>100.64859386876108</v>
      </c>
      <c r="H66" s="27">
        <v>896</v>
      </c>
      <c r="I66" s="27">
        <v>896</v>
      </c>
    </row>
    <row r="67" spans="1:9" ht="15">
      <c r="A67" s="346" t="s">
        <v>218</v>
      </c>
      <c r="B67" s="27">
        <v>3202</v>
      </c>
      <c r="C67" s="27">
        <v>2951</v>
      </c>
      <c r="D67" s="27">
        <v>2207</v>
      </c>
      <c r="E67" s="26">
        <v>1675</v>
      </c>
      <c r="F67" s="347">
        <v>56.76042019654355</v>
      </c>
      <c r="G67" s="30">
        <v>75.8948799275034</v>
      </c>
      <c r="H67" s="27">
        <v>-1276</v>
      </c>
      <c r="I67" s="27">
        <v>-532</v>
      </c>
    </row>
    <row r="68" spans="1:9" ht="15">
      <c r="A68" s="346" t="s">
        <v>197</v>
      </c>
      <c r="B68" s="27">
        <v>227</v>
      </c>
      <c r="C68" s="27">
        <v>186</v>
      </c>
      <c r="D68" s="27">
        <v>186</v>
      </c>
      <c r="E68" s="26">
        <v>668</v>
      </c>
      <c r="F68" s="347">
        <v>359.13978494623655</v>
      </c>
      <c r="G68" s="30">
        <v>359.13978494623655</v>
      </c>
      <c r="H68" s="27">
        <v>482</v>
      </c>
      <c r="I68" s="27">
        <v>482</v>
      </c>
    </row>
    <row r="69" spans="1:9" ht="15">
      <c r="A69" s="346" t="s">
        <v>198</v>
      </c>
      <c r="B69" s="27">
        <v>14527</v>
      </c>
      <c r="C69" s="27">
        <v>7765</v>
      </c>
      <c r="D69" s="27">
        <v>7765</v>
      </c>
      <c r="E69" s="26">
        <v>11977</v>
      </c>
      <c r="F69" s="347">
        <v>154.243399871217</v>
      </c>
      <c r="G69" s="30">
        <v>154.243399871217</v>
      </c>
      <c r="H69" s="27">
        <v>4212</v>
      </c>
      <c r="I69" s="27">
        <v>4212</v>
      </c>
    </row>
    <row r="70" spans="1:9" ht="15">
      <c r="A70" s="346" t="s">
        <v>199</v>
      </c>
      <c r="B70" s="27">
        <v>4909</v>
      </c>
      <c r="C70" s="27">
        <v>517</v>
      </c>
      <c r="D70" s="27">
        <v>517</v>
      </c>
      <c r="E70" s="26">
        <v>3217</v>
      </c>
      <c r="F70" s="347">
        <v>622.2437137330754</v>
      </c>
      <c r="G70" s="30">
        <v>622.2437137330754</v>
      </c>
      <c r="H70" s="27">
        <v>2700</v>
      </c>
      <c r="I70" s="27">
        <v>2700</v>
      </c>
    </row>
    <row r="71" spans="1:9" ht="15.75">
      <c r="A71" s="346"/>
      <c r="B71" s="27"/>
      <c r="C71" s="23"/>
      <c r="D71" s="23"/>
      <c r="E71" s="28"/>
      <c r="F71" s="347"/>
      <c r="G71" s="30"/>
      <c r="H71" s="27"/>
      <c r="I71" s="27"/>
    </row>
    <row r="72" spans="1:9" ht="15.75">
      <c r="A72" s="348" t="s">
        <v>219</v>
      </c>
      <c r="B72" s="23">
        <v>809872</v>
      </c>
      <c r="C72" s="23">
        <v>764285</v>
      </c>
      <c r="D72" s="23">
        <v>764736</v>
      </c>
      <c r="E72" s="24">
        <v>784257</v>
      </c>
      <c r="F72" s="349">
        <v>102.61316132071153</v>
      </c>
      <c r="G72" s="29">
        <v>102.55264561888025</v>
      </c>
      <c r="H72" s="23">
        <v>19972</v>
      </c>
      <c r="I72" s="23">
        <v>19521</v>
      </c>
    </row>
    <row r="73" spans="1:9" ht="15">
      <c r="A73" s="346" t="s">
        <v>201</v>
      </c>
      <c r="B73" s="27">
        <v>703373</v>
      </c>
      <c r="C73" s="27">
        <v>728714</v>
      </c>
      <c r="D73" s="27">
        <v>729165</v>
      </c>
      <c r="E73" s="28">
        <v>730094</v>
      </c>
      <c r="F73" s="347">
        <v>100.18937470667504</v>
      </c>
      <c r="G73" s="30">
        <v>100.12740600549944</v>
      </c>
      <c r="H73" s="27">
        <v>1380</v>
      </c>
      <c r="I73" s="27">
        <v>929</v>
      </c>
    </row>
    <row r="74" spans="1:9" ht="15">
      <c r="A74" s="346" t="s">
        <v>11</v>
      </c>
      <c r="B74" s="27"/>
      <c r="C74" s="27"/>
      <c r="D74" s="27"/>
      <c r="E74" s="28"/>
      <c r="F74" s="347"/>
      <c r="G74" s="30"/>
      <c r="H74" s="27"/>
      <c r="I74" s="27"/>
    </row>
    <row r="75" spans="1:9" ht="15">
      <c r="A75" s="346" t="s">
        <v>194</v>
      </c>
      <c r="B75" s="27">
        <v>660553</v>
      </c>
      <c r="C75" s="27">
        <v>678374</v>
      </c>
      <c r="D75" s="27">
        <v>678374</v>
      </c>
      <c r="E75" s="26">
        <v>685541</v>
      </c>
      <c r="F75" s="347">
        <v>101.05649685866499</v>
      </c>
      <c r="G75" s="30">
        <v>101.05649685866499</v>
      </c>
      <c r="H75" s="27">
        <v>7167</v>
      </c>
      <c r="I75" s="27">
        <v>7167</v>
      </c>
    </row>
    <row r="76" spans="1:9" ht="15">
      <c r="A76" s="346" t="s">
        <v>203</v>
      </c>
      <c r="B76" s="27">
        <v>40449</v>
      </c>
      <c r="C76" s="27">
        <v>47936</v>
      </c>
      <c r="D76" s="27">
        <v>47472</v>
      </c>
      <c r="E76" s="26">
        <v>42119</v>
      </c>
      <c r="F76" s="347">
        <v>87.86507009345794</v>
      </c>
      <c r="G76" s="30">
        <v>88.72387933940007</v>
      </c>
      <c r="H76" s="27">
        <v>-5817</v>
      </c>
      <c r="I76" s="27">
        <v>-5353</v>
      </c>
    </row>
    <row r="77" spans="1:9" ht="15">
      <c r="A77" s="346" t="s">
        <v>220</v>
      </c>
      <c r="B77" s="27">
        <v>2371</v>
      </c>
      <c r="C77" s="27">
        <v>2404</v>
      </c>
      <c r="D77" s="27">
        <v>3319</v>
      </c>
      <c r="E77" s="26">
        <v>2434</v>
      </c>
      <c r="F77" s="347">
        <v>101.24792013311148</v>
      </c>
      <c r="G77" s="30">
        <v>73.33534197047304</v>
      </c>
      <c r="H77" s="27">
        <v>30</v>
      </c>
      <c r="I77" s="27">
        <v>-885</v>
      </c>
    </row>
    <row r="78" spans="1:11" ht="15">
      <c r="A78" s="346" t="s">
        <v>211</v>
      </c>
      <c r="B78" s="27">
        <v>17999</v>
      </c>
      <c r="C78" s="27">
        <v>18536</v>
      </c>
      <c r="D78" s="27">
        <v>18536</v>
      </c>
      <c r="E78" s="26">
        <v>17643</v>
      </c>
      <c r="F78" s="347">
        <v>95.18234786361674</v>
      </c>
      <c r="G78" s="30">
        <v>95.18234786361674</v>
      </c>
      <c r="H78" s="27">
        <v>-893</v>
      </c>
      <c r="I78" s="27">
        <v>-893</v>
      </c>
      <c r="K78" s="26"/>
    </row>
    <row r="79" spans="1:9" ht="15">
      <c r="A79" s="346" t="s">
        <v>212</v>
      </c>
      <c r="B79" s="27">
        <v>979</v>
      </c>
      <c r="C79" s="27">
        <v>157</v>
      </c>
      <c r="D79" s="27">
        <v>157</v>
      </c>
      <c r="E79" s="26">
        <v>2237</v>
      </c>
      <c r="F79" s="347">
        <v>1424.8407643312103</v>
      </c>
      <c r="G79" s="30">
        <v>1424.8407643312103</v>
      </c>
      <c r="H79" s="27">
        <v>2080</v>
      </c>
      <c r="I79" s="27">
        <v>2080</v>
      </c>
    </row>
    <row r="80" spans="1:9" ht="15" customHeight="1">
      <c r="A80" s="346" t="s">
        <v>213</v>
      </c>
      <c r="B80" s="27">
        <v>43399</v>
      </c>
      <c r="C80" s="27">
        <v>16704</v>
      </c>
      <c r="D80" s="27">
        <v>16704</v>
      </c>
      <c r="E80" s="26">
        <v>34139</v>
      </c>
      <c r="F80" s="347">
        <v>204.37619731800766</v>
      </c>
      <c r="G80" s="30">
        <v>204.37619731800766</v>
      </c>
      <c r="H80" s="27">
        <v>17435</v>
      </c>
      <c r="I80" s="27">
        <v>17435</v>
      </c>
    </row>
    <row r="81" spans="1:9" ht="15" customHeight="1">
      <c r="A81" s="346" t="s">
        <v>214</v>
      </c>
      <c r="B81" s="27">
        <v>44122</v>
      </c>
      <c r="C81" s="27">
        <v>174</v>
      </c>
      <c r="D81" s="27">
        <v>174</v>
      </c>
      <c r="E81" s="26">
        <v>144</v>
      </c>
      <c r="F81" s="347">
        <v>82.75862068965517</v>
      </c>
      <c r="G81" s="30">
        <v>82.75862068965517</v>
      </c>
      <c r="H81" s="27">
        <v>-30</v>
      </c>
      <c r="I81" s="27">
        <v>-30</v>
      </c>
    </row>
    <row r="82" spans="1:9" ht="15" customHeight="1">
      <c r="A82" s="346" t="s">
        <v>221</v>
      </c>
      <c r="B82" s="27">
        <v>43788</v>
      </c>
      <c r="C82" s="27"/>
      <c r="D82" s="27"/>
      <c r="E82" s="31"/>
      <c r="F82" s="347"/>
      <c r="G82" s="30"/>
      <c r="H82" s="27"/>
      <c r="I82" s="27"/>
    </row>
    <row r="83" spans="1:9" ht="15.75">
      <c r="A83" s="346"/>
      <c r="B83" s="27"/>
      <c r="C83" s="23"/>
      <c r="D83" s="23"/>
      <c r="E83" s="31"/>
      <c r="F83" s="347"/>
      <c r="G83" s="30"/>
      <c r="H83" s="27"/>
      <c r="I83" s="27"/>
    </row>
    <row r="84" spans="1:9" ht="15.75">
      <c r="A84" s="348" t="s">
        <v>222</v>
      </c>
      <c r="B84" s="23">
        <v>5356</v>
      </c>
      <c r="C84" s="23">
        <v>6309</v>
      </c>
      <c r="D84" s="23">
        <v>5948</v>
      </c>
      <c r="E84" s="23">
        <v>6003</v>
      </c>
      <c r="F84" s="347">
        <v>95.14978601997147</v>
      </c>
      <c r="G84" s="30">
        <v>100.92468056489577</v>
      </c>
      <c r="H84" s="27">
        <v>-306</v>
      </c>
      <c r="I84" s="27">
        <v>55</v>
      </c>
    </row>
    <row r="85" spans="1:9" ht="15">
      <c r="A85" s="346" t="s">
        <v>223</v>
      </c>
      <c r="B85" s="27">
        <v>3942</v>
      </c>
      <c r="C85" s="27">
        <v>4102</v>
      </c>
      <c r="D85" s="27">
        <v>3767</v>
      </c>
      <c r="E85" s="27">
        <v>3753</v>
      </c>
      <c r="F85" s="347">
        <v>91.49195514383229</v>
      </c>
      <c r="G85" s="30">
        <v>99.62835147332095</v>
      </c>
      <c r="H85" s="27">
        <v>-349</v>
      </c>
      <c r="I85" s="27">
        <v>-14</v>
      </c>
    </row>
    <row r="86" spans="1:9" ht="15">
      <c r="A86" s="346" t="s">
        <v>224</v>
      </c>
      <c r="B86" s="27">
        <v>283</v>
      </c>
      <c r="C86" s="27">
        <v>336</v>
      </c>
      <c r="D86" s="27">
        <v>310</v>
      </c>
      <c r="E86" s="27">
        <v>246</v>
      </c>
      <c r="F86" s="347">
        <v>73.21428571428571</v>
      </c>
      <c r="G86" s="30">
        <v>79.35483870967742</v>
      </c>
      <c r="H86" s="27">
        <v>-90</v>
      </c>
      <c r="I86" s="27">
        <v>-64</v>
      </c>
    </row>
    <row r="87" spans="1:9" ht="15">
      <c r="A87" s="346" t="s">
        <v>225</v>
      </c>
      <c r="B87" s="27">
        <v>1131</v>
      </c>
      <c r="C87" s="27">
        <v>1871</v>
      </c>
      <c r="D87" s="32">
        <v>1871</v>
      </c>
      <c r="E87" s="32">
        <v>1266</v>
      </c>
      <c r="F87" s="347">
        <v>67.66435061464458</v>
      </c>
      <c r="G87" s="30">
        <v>67.66435061464458</v>
      </c>
      <c r="H87" s="27">
        <v>-605</v>
      </c>
      <c r="I87" s="27">
        <v>-605</v>
      </c>
    </row>
    <row r="88" spans="1:9" ht="15">
      <c r="A88" s="346" t="s">
        <v>348</v>
      </c>
      <c r="B88" s="27"/>
      <c r="C88" s="27"/>
      <c r="D88" s="32"/>
      <c r="E88" s="31">
        <v>738</v>
      </c>
      <c r="F88" s="347">
        <v>0</v>
      </c>
      <c r="G88" s="30">
        <v>0</v>
      </c>
      <c r="H88" s="27">
        <v>738</v>
      </c>
      <c r="I88" s="27">
        <v>738</v>
      </c>
    </row>
    <row r="89" spans="1:9" ht="15.75">
      <c r="A89" s="346"/>
      <c r="B89" s="27"/>
      <c r="C89" s="23"/>
      <c r="D89" s="23"/>
      <c r="E89" s="28"/>
      <c r="F89" s="347"/>
      <c r="G89" s="30"/>
      <c r="H89" s="27"/>
      <c r="I89" s="27"/>
    </row>
    <row r="90" spans="1:9" ht="15.75">
      <c r="A90" s="348" t="s">
        <v>226</v>
      </c>
      <c r="B90" s="23">
        <v>6253847</v>
      </c>
      <c r="C90" s="23">
        <v>6534611</v>
      </c>
      <c r="D90" s="23">
        <v>6667993</v>
      </c>
      <c r="E90" s="23">
        <v>6407850</v>
      </c>
      <c r="F90" s="349">
        <v>98.06015996973653</v>
      </c>
      <c r="G90" s="29">
        <v>96.09863117732728</v>
      </c>
      <c r="H90" s="23">
        <v>-126761</v>
      </c>
      <c r="I90" s="23">
        <v>-260143</v>
      </c>
    </row>
    <row r="91" spans="1:9" ht="15">
      <c r="A91" s="346" t="s">
        <v>201</v>
      </c>
      <c r="B91" s="27">
        <v>4256265</v>
      </c>
      <c r="C91" s="27">
        <v>4382544</v>
      </c>
      <c r="D91" s="27">
        <v>4440062</v>
      </c>
      <c r="E91" s="28">
        <v>4465555</v>
      </c>
      <c r="F91" s="347">
        <v>101.89412815935219</v>
      </c>
      <c r="G91" s="30">
        <v>100.57415864913597</v>
      </c>
      <c r="H91" s="27">
        <v>83011</v>
      </c>
      <c r="I91" s="27">
        <v>25493</v>
      </c>
    </row>
    <row r="92" spans="1:9" ht="15">
      <c r="A92" s="346" t="s">
        <v>11</v>
      </c>
      <c r="B92" s="27"/>
      <c r="C92" s="27"/>
      <c r="D92" s="27"/>
      <c r="E92" s="28"/>
      <c r="F92" s="347"/>
      <c r="G92" s="30"/>
      <c r="H92" s="27"/>
      <c r="I92" s="27"/>
    </row>
    <row r="93" spans="1:9" ht="15">
      <c r="A93" s="346" t="s">
        <v>193</v>
      </c>
      <c r="B93" s="27">
        <v>1260503</v>
      </c>
      <c r="C93" s="27">
        <v>1289950</v>
      </c>
      <c r="D93" s="27">
        <v>1289950</v>
      </c>
      <c r="E93" s="28">
        <v>1310303</v>
      </c>
      <c r="F93" s="347">
        <v>101.57781309353075</v>
      </c>
      <c r="G93" s="30">
        <v>101.57781309353075</v>
      </c>
      <c r="H93" s="27">
        <v>20353</v>
      </c>
      <c r="I93" s="27">
        <v>20353</v>
      </c>
    </row>
    <row r="94" spans="1:9" ht="15">
      <c r="A94" s="346" t="s">
        <v>202</v>
      </c>
      <c r="B94" s="27">
        <v>2722170</v>
      </c>
      <c r="C94" s="27">
        <v>2780795</v>
      </c>
      <c r="D94" s="27">
        <v>2842742</v>
      </c>
      <c r="E94" s="28">
        <v>2889806</v>
      </c>
      <c r="F94" s="347">
        <v>103.92013794616288</v>
      </c>
      <c r="G94" s="30">
        <v>101.6555846432775</v>
      </c>
      <c r="H94" s="27">
        <v>109011</v>
      </c>
      <c r="I94" s="27">
        <v>47064</v>
      </c>
    </row>
    <row r="95" spans="1:9" ht="15">
      <c r="A95" s="346" t="s">
        <v>227</v>
      </c>
      <c r="B95" s="27">
        <v>240451</v>
      </c>
      <c r="C95" s="27">
        <v>281555</v>
      </c>
      <c r="D95" s="27">
        <v>283072</v>
      </c>
      <c r="E95" s="28">
        <v>244101</v>
      </c>
      <c r="F95" s="347">
        <v>86.69744810072632</v>
      </c>
      <c r="G95" s="30">
        <v>86.2328312231517</v>
      </c>
      <c r="H95" s="27">
        <v>-37454</v>
      </c>
      <c r="I95" s="27">
        <v>-38971</v>
      </c>
    </row>
    <row r="96" spans="1:9" ht="15">
      <c r="A96" s="346" t="s">
        <v>228</v>
      </c>
      <c r="B96" s="27">
        <v>33141</v>
      </c>
      <c r="C96" s="27">
        <v>30244</v>
      </c>
      <c r="D96" s="27">
        <v>24298</v>
      </c>
      <c r="E96" s="28">
        <v>21345</v>
      </c>
      <c r="F96" s="347">
        <v>70.57598201296125</v>
      </c>
      <c r="G96" s="30">
        <v>87.8467363569018</v>
      </c>
      <c r="H96" s="27">
        <v>-8899</v>
      </c>
      <c r="I96" s="27">
        <v>-2953</v>
      </c>
    </row>
    <row r="97" spans="1:9" ht="15">
      <c r="A97" s="346" t="s">
        <v>205</v>
      </c>
      <c r="B97" s="27">
        <v>179645</v>
      </c>
      <c r="C97" s="27">
        <v>173915</v>
      </c>
      <c r="D97" s="27">
        <v>179229</v>
      </c>
      <c r="E97" s="28">
        <v>189739</v>
      </c>
      <c r="F97" s="347">
        <v>109.09869763965155</v>
      </c>
      <c r="G97" s="30">
        <v>105.86400638289561</v>
      </c>
      <c r="H97" s="27">
        <v>15824</v>
      </c>
      <c r="I97" s="27">
        <v>10510</v>
      </c>
    </row>
    <row r="98" spans="1:9" ht="15">
      <c r="A98" s="346" t="s">
        <v>206</v>
      </c>
      <c r="B98" s="27">
        <v>1956</v>
      </c>
      <c r="C98" s="27">
        <v>2090</v>
      </c>
      <c r="D98" s="27">
        <v>2121</v>
      </c>
      <c r="E98" s="28">
        <v>2030</v>
      </c>
      <c r="F98" s="347">
        <v>97.1291866028708</v>
      </c>
      <c r="G98" s="30">
        <v>95.7095709570957</v>
      </c>
      <c r="H98" s="27">
        <v>-60</v>
      </c>
      <c r="I98" s="27">
        <v>-91</v>
      </c>
    </row>
    <row r="99" spans="1:9" ht="15">
      <c r="A99" s="346" t="s">
        <v>207</v>
      </c>
      <c r="B99" s="27">
        <v>6746</v>
      </c>
      <c r="C99" s="27">
        <v>4445</v>
      </c>
      <c r="D99" s="27">
        <v>4445</v>
      </c>
      <c r="E99" s="28">
        <v>16360</v>
      </c>
      <c r="F99" s="347">
        <v>368.05399325084363</v>
      </c>
      <c r="G99" s="30">
        <v>368.05399325084363</v>
      </c>
      <c r="H99" s="27">
        <v>11915</v>
      </c>
      <c r="I99" s="27">
        <v>11915</v>
      </c>
    </row>
    <row r="100" spans="1:9" ht="15">
      <c r="A100" s="346" t="s">
        <v>208</v>
      </c>
      <c r="B100" s="27">
        <v>311441</v>
      </c>
      <c r="C100" s="27">
        <v>149373</v>
      </c>
      <c r="D100" s="27">
        <v>149373</v>
      </c>
      <c r="E100" s="27">
        <v>248274</v>
      </c>
      <c r="F100" s="347">
        <v>166.21076098090015</v>
      </c>
      <c r="G100" s="30">
        <v>166.21076098090015</v>
      </c>
      <c r="H100" s="27">
        <v>98901</v>
      </c>
      <c r="I100" s="27">
        <v>98901</v>
      </c>
    </row>
    <row r="101" spans="1:9" ht="15">
      <c r="A101" s="346" t="s">
        <v>209</v>
      </c>
      <c r="B101" s="27">
        <v>1461808</v>
      </c>
      <c r="C101" s="27">
        <v>1790783</v>
      </c>
      <c r="D101" s="27">
        <v>1790783</v>
      </c>
      <c r="E101" s="28">
        <v>1419727</v>
      </c>
      <c r="F101" s="347">
        <v>79.27967821896902</v>
      </c>
      <c r="G101" s="30">
        <v>79.27967821896902</v>
      </c>
      <c r="H101" s="27">
        <v>-371056</v>
      </c>
      <c r="I101" s="27">
        <v>-371056</v>
      </c>
    </row>
    <row r="102" spans="1:9" ht="15">
      <c r="A102" s="346" t="s">
        <v>349</v>
      </c>
      <c r="B102" s="27"/>
      <c r="C102" s="27"/>
      <c r="D102" s="27">
        <v>70880</v>
      </c>
      <c r="E102" s="27">
        <v>43496</v>
      </c>
      <c r="F102" s="347">
        <v>0</v>
      </c>
      <c r="G102" s="30">
        <v>61.36568848758465</v>
      </c>
      <c r="H102" s="27">
        <v>43496</v>
      </c>
      <c r="I102" s="27">
        <v>-27384</v>
      </c>
    </row>
    <row r="103" spans="1:9" ht="15">
      <c r="A103" s="346" t="s">
        <v>350</v>
      </c>
      <c r="B103" s="27">
        <v>31761</v>
      </c>
      <c r="C103" s="27">
        <v>27023</v>
      </c>
      <c r="D103" s="27">
        <v>27023</v>
      </c>
      <c r="E103" s="28">
        <v>17932</v>
      </c>
      <c r="F103" s="347">
        <v>66.35828738482033</v>
      </c>
      <c r="G103" s="30">
        <v>66.35828738482033</v>
      </c>
      <c r="H103" s="27">
        <v>-9091</v>
      </c>
      <c r="I103" s="27">
        <v>-9091</v>
      </c>
    </row>
    <row r="104" spans="1:9" ht="15">
      <c r="A104" s="346" t="s">
        <v>351</v>
      </c>
      <c r="B104" s="27">
        <v>3942</v>
      </c>
      <c r="C104" s="27">
        <v>4102</v>
      </c>
      <c r="D104" s="27">
        <v>3767</v>
      </c>
      <c r="E104" s="28">
        <v>3753</v>
      </c>
      <c r="F104" s="347">
        <v>91.49195514383229</v>
      </c>
      <c r="G104" s="30">
        <v>99.62835147332095</v>
      </c>
      <c r="H104" s="27">
        <v>-349</v>
      </c>
      <c r="I104" s="27">
        <v>-14</v>
      </c>
    </row>
    <row r="105" spans="1:9" ht="15">
      <c r="A105" s="346" t="s">
        <v>352</v>
      </c>
      <c r="B105" s="27">
        <v>283</v>
      </c>
      <c r="C105" s="27">
        <v>336</v>
      </c>
      <c r="D105" s="27">
        <v>310</v>
      </c>
      <c r="E105" s="28">
        <v>246</v>
      </c>
      <c r="F105" s="347">
        <v>73.21428571428571</v>
      </c>
      <c r="G105" s="30">
        <v>79.35483870967742</v>
      </c>
      <c r="H105" s="27">
        <v>-90</v>
      </c>
      <c r="I105" s="27">
        <v>-64</v>
      </c>
    </row>
    <row r="106" spans="1:9" ht="15.75">
      <c r="A106" s="350" t="s">
        <v>353</v>
      </c>
      <c r="B106" s="33"/>
      <c r="C106" s="351"/>
      <c r="D106" s="33"/>
      <c r="E106" s="33">
        <v>738</v>
      </c>
      <c r="F106" s="352">
        <v>0</v>
      </c>
      <c r="G106" s="35">
        <v>0</v>
      </c>
      <c r="H106" s="33">
        <v>738</v>
      </c>
      <c r="I106" s="33">
        <v>738</v>
      </c>
    </row>
    <row r="107" spans="1:8" ht="15.75">
      <c r="A107" s="22"/>
      <c r="C107" s="36"/>
      <c r="D107" s="36"/>
      <c r="E107" s="36"/>
      <c r="F107" s="36"/>
      <c r="G107" s="36"/>
      <c r="H107" s="19"/>
    </row>
    <row r="108" spans="1:8" ht="15">
      <c r="A108" s="353" t="s">
        <v>341</v>
      </c>
      <c r="C108" s="36"/>
      <c r="D108" s="36"/>
      <c r="E108" s="354"/>
      <c r="F108" s="354"/>
      <c r="G108" s="36"/>
      <c r="H108" s="19"/>
    </row>
    <row r="109" spans="1:8" ht="15">
      <c r="A109" s="19" t="s">
        <v>342</v>
      </c>
      <c r="E109" s="36"/>
      <c r="F109" s="36"/>
      <c r="G109" s="36"/>
      <c r="H109" s="19"/>
    </row>
    <row r="110" spans="1:8" ht="15">
      <c r="A110" s="19" t="s">
        <v>343</v>
      </c>
      <c r="E110" s="36"/>
      <c r="F110" s="36"/>
      <c r="G110" s="36"/>
      <c r="H110" s="19"/>
    </row>
  </sheetData>
  <sheetProtection/>
  <mergeCells count="11">
    <mergeCell ref="A2:I2"/>
    <mergeCell ref="H1:I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8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view="pageBreakPreview" zoomScale="60" zoomScalePageLayoutView="0" workbookViewId="0" topLeftCell="A1">
      <selection activeCell="A22" sqref="A22"/>
    </sheetView>
  </sheetViews>
  <sheetFormatPr defaultColWidth="8.00390625" defaultRowHeight="12.75"/>
  <cols>
    <col min="1" max="1" width="59.8515625" style="19" customWidth="1"/>
    <col min="2" max="2" width="14.00390625" style="19" bestFit="1" customWidth="1"/>
    <col min="3" max="4" width="13.28125" style="20" bestFit="1" customWidth="1"/>
    <col min="5" max="5" width="14.00390625" style="19" bestFit="1" customWidth="1"/>
    <col min="6" max="8" width="13.28125" style="19" bestFit="1" customWidth="1"/>
    <col min="9" max="9" width="19.00390625" style="19" bestFit="1" customWidth="1"/>
    <col min="10" max="16384" width="8.00390625" style="19" customWidth="1"/>
  </cols>
  <sheetData>
    <row r="1" spans="8:9" ht="15">
      <c r="H1" s="374"/>
      <c r="I1" s="21" t="s">
        <v>300</v>
      </c>
    </row>
    <row r="2" spans="1:8" ht="18">
      <c r="A2" s="488" t="s">
        <v>345</v>
      </c>
      <c r="B2" s="488"/>
      <c r="C2" s="488"/>
      <c r="D2" s="488"/>
      <c r="E2" s="488"/>
      <c r="F2" s="488"/>
      <c r="G2" s="488"/>
      <c r="H2" s="488"/>
    </row>
    <row r="3" spans="1:9" ht="15.75">
      <c r="A3" s="489" t="s">
        <v>288</v>
      </c>
      <c r="B3" s="489"/>
      <c r="C3" s="489"/>
      <c r="D3" s="489"/>
      <c r="E3" s="489"/>
      <c r="F3" s="489"/>
      <c r="G3" s="489"/>
      <c r="H3" s="489"/>
      <c r="I3" s="489"/>
    </row>
    <row r="4" ht="15">
      <c r="I4" s="21" t="s">
        <v>344</v>
      </c>
    </row>
    <row r="5" spans="1:9" ht="15">
      <c r="A5" s="510" t="s">
        <v>90</v>
      </c>
      <c r="B5" s="512" t="s">
        <v>307</v>
      </c>
      <c r="C5" s="512" t="s">
        <v>308</v>
      </c>
      <c r="D5" s="512" t="s">
        <v>309</v>
      </c>
      <c r="E5" s="515" t="s">
        <v>310</v>
      </c>
      <c r="F5" s="512" t="s">
        <v>184</v>
      </c>
      <c r="G5" s="517" t="s">
        <v>185</v>
      </c>
      <c r="H5" s="512" t="s">
        <v>299</v>
      </c>
      <c r="I5" s="512" t="s">
        <v>186</v>
      </c>
    </row>
    <row r="6" spans="1:9" ht="15">
      <c r="A6" s="511"/>
      <c r="B6" s="513"/>
      <c r="C6" s="514"/>
      <c r="D6" s="513"/>
      <c r="E6" s="516"/>
      <c r="F6" s="513"/>
      <c r="G6" s="517"/>
      <c r="H6" s="513"/>
      <c r="I6" s="513"/>
    </row>
    <row r="7" spans="1:9" ht="15">
      <c r="A7" s="343" t="s">
        <v>77</v>
      </c>
      <c r="B7" s="343">
        <v>1</v>
      </c>
      <c r="C7" s="344">
        <v>2</v>
      </c>
      <c r="D7" s="344">
        <v>3</v>
      </c>
      <c r="E7" s="343">
        <v>4</v>
      </c>
      <c r="F7" s="343">
        <v>5</v>
      </c>
      <c r="G7" s="345">
        <v>6</v>
      </c>
      <c r="H7" s="343">
        <v>7</v>
      </c>
      <c r="I7" s="343">
        <v>8</v>
      </c>
    </row>
    <row r="8" spans="1:9" ht="15.75">
      <c r="A8" s="348" t="s">
        <v>229</v>
      </c>
      <c r="B8" s="23">
        <v>6253847</v>
      </c>
      <c r="C8" s="23">
        <v>6534611</v>
      </c>
      <c r="D8" s="23">
        <v>6667993.1</v>
      </c>
      <c r="E8" s="24">
        <v>6407850</v>
      </c>
      <c r="F8" s="371">
        <v>98.06015996973653</v>
      </c>
      <c r="G8" s="25">
        <v>96.09862973613455</v>
      </c>
      <c r="H8" s="39">
        <v>-126761</v>
      </c>
      <c r="I8" s="39">
        <v>-260143.09999999963</v>
      </c>
    </row>
    <row r="9" spans="1:9" ht="15">
      <c r="A9" s="346" t="s">
        <v>11</v>
      </c>
      <c r="B9" s="27"/>
      <c r="C9" s="27"/>
      <c r="D9" s="27"/>
      <c r="E9" s="28"/>
      <c r="F9" s="347"/>
      <c r="G9" s="30"/>
      <c r="H9" s="27"/>
      <c r="I9" s="27"/>
    </row>
    <row r="10" spans="1:9" ht="15">
      <c r="A10" s="346" t="s">
        <v>230</v>
      </c>
      <c r="B10" s="27">
        <v>403364</v>
      </c>
      <c r="C10" s="27">
        <v>414688</v>
      </c>
      <c r="D10" s="27">
        <v>403569</v>
      </c>
      <c r="E10" s="28">
        <v>405124</v>
      </c>
      <c r="F10" s="347">
        <v>97.69368778455127</v>
      </c>
      <c r="G10" s="30">
        <v>100.38531205320527</v>
      </c>
      <c r="H10" s="27">
        <v>-9564</v>
      </c>
      <c r="I10" s="27">
        <v>1555</v>
      </c>
    </row>
    <row r="11" spans="1:9" ht="15">
      <c r="A11" s="346" t="s">
        <v>231</v>
      </c>
      <c r="B11" s="27">
        <v>3520323</v>
      </c>
      <c r="C11" s="27">
        <v>3861983</v>
      </c>
      <c r="D11" s="27">
        <v>4003712</v>
      </c>
      <c r="E11" s="28">
        <v>3674732</v>
      </c>
      <c r="F11" s="347">
        <v>95.15142868314024</v>
      </c>
      <c r="G11" s="30">
        <v>91.78312525975895</v>
      </c>
      <c r="H11" s="27">
        <v>-187251</v>
      </c>
      <c r="I11" s="27">
        <v>-328980</v>
      </c>
    </row>
    <row r="12" spans="1:9" ht="15">
      <c r="A12" s="346" t="s">
        <v>232</v>
      </c>
      <c r="B12" s="27">
        <v>947181</v>
      </c>
      <c r="C12" s="27">
        <v>931169</v>
      </c>
      <c r="D12" s="27">
        <v>931732</v>
      </c>
      <c r="E12" s="28">
        <v>972459</v>
      </c>
      <c r="F12" s="347">
        <v>104.43421119044984</v>
      </c>
      <c r="G12" s="30">
        <v>104.37110671308918</v>
      </c>
      <c r="H12" s="27">
        <v>41290</v>
      </c>
      <c r="I12" s="27">
        <v>40727</v>
      </c>
    </row>
    <row r="13" spans="1:9" ht="15">
      <c r="A13" s="346" t="s">
        <v>233</v>
      </c>
      <c r="B13" s="27">
        <v>4467504</v>
      </c>
      <c r="C13" s="27">
        <v>4793152</v>
      </c>
      <c r="D13" s="27">
        <v>4935444</v>
      </c>
      <c r="E13" s="28">
        <v>4647191</v>
      </c>
      <c r="F13" s="347">
        <v>96.95480134992589</v>
      </c>
      <c r="G13" s="30">
        <v>94.15953255674667</v>
      </c>
      <c r="H13" s="27">
        <v>-145961</v>
      </c>
      <c r="I13" s="27">
        <v>-288253</v>
      </c>
    </row>
    <row r="14" spans="1:9" ht="15">
      <c r="A14" s="346" t="s">
        <v>234</v>
      </c>
      <c r="B14" s="27">
        <v>128668</v>
      </c>
      <c r="C14" s="27">
        <v>125433</v>
      </c>
      <c r="D14" s="27">
        <v>125433</v>
      </c>
      <c r="E14" s="28">
        <v>131733</v>
      </c>
      <c r="F14" s="347">
        <v>105.02260170768459</v>
      </c>
      <c r="G14" s="30">
        <v>105.02260170768459</v>
      </c>
      <c r="H14" s="27">
        <v>6300</v>
      </c>
      <c r="I14" s="27">
        <v>6300</v>
      </c>
    </row>
    <row r="15" spans="1:9" ht="15">
      <c r="A15" s="346" t="s">
        <v>235</v>
      </c>
      <c r="B15" s="27">
        <v>60778</v>
      </c>
      <c r="C15" s="27">
        <v>55319</v>
      </c>
      <c r="D15" s="27">
        <v>55319</v>
      </c>
      <c r="E15" s="28">
        <v>46004</v>
      </c>
      <c r="F15" s="347">
        <v>83.16130081888682</v>
      </c>
      <c r="G15" s="30">
        <v>83.16130081888682</v>
      </c>
      <c r="H15" s="27">
        <v>-9315</v>
      </c>
      <c r="I15" s="27">
        <v>-9315</v>
      </c>
    </row>
    <row r="16" spans="1:9" ht="15">
      <c r="A16" s="346" t="s">
        <v>236</v>
      </c>
      <c r="B16" s="27">
        <v>282724</v>
      </c>
      <c r="C16" s="27">
        <v>280821</v>
      </c>
      <c r="D16" s="27">
        <v>280095</v>
      </c>
      <c r="E16" s="28">
        <v>288617</v>
      </c>
      <c r="F16" s="347">
        <v>102.77614565862238</v>
      </c>
      <c r="G16" s="30">
        <v>103.04253913850658</v>
      </c>
      <c r="H16" s="27">
        <v>7796</v>
      </c>
      <c r="I16" s="27">
        <v>8522</v>
      </c>
    </row>
    <row r="17" spans="1:9" ht="15">
      <c r="A17" s="346" t="s">
        <v>237</v>
      </c>
      <c r="B17" s="27">
        <v>791517</v>
      </c>
      <c r="C17" s="27">
        <v>745950</v>
      </c>
      <c r="D17" s="27">
        <v>746390</v>
      </c>
      <c r="E17" s="28">
        <v>765492</v>
      </c>
      <c r="F17" s="347">
        <v>102.6197466318118</v>
      </c>
      <c r="G17" s="30">
        <v>102.55925186564664</v>
      </c>
      <c r="H17" s="27">
        <v>19542</v>
      </c>
      <c r="I17" s="27">
        <v>19102</v>
      </c>
    </row>
    <row r="18" spans="1:9" ht="15">
      <c r="A18" s="346" t="s">
        <v>238</v>
      </c>
      <c r="B18" s="27">
        <v>119292</v>
      </c>
      <c r="C18" s="27">
        <v>119248</v>
      </c>
      <c r="D18" s="27">
        <v>121743.1</v>
      </c>
      <c r="E18" s="27">
        <v>123689</v>
      </c>
      <c r="F18" s="347">
        <v>103.724171474574</v>
      </c>
      <c r="G18" s="30">
        <v>101.59836573900287</v>
      </c>
      <c r="H18" s="27">
        <v>4441</v>
      </c>
      <c r="I18" s="27">
        <v>1945.8999999999942</v>
      </c>
    </row>
    <row r="19" spans="1:9" ht="15">
      <c r="A19" s="346" t="s">
        <v>92</v>
      </c>
      <c r="B19" s="27"/>
      <c r="C19" s="27"/>
      <c r="D19" s="27"/>
      <c r="E19" s="28"/>
      <c r="F19" s="347"/>
      <c r="G19" s="30"/>
      <c r="H19" s="27"/>
      <c r="I19" s="27"/>
    </row>
    <row r="20" spans="1:9" ht="15">
      <c r="A20" s="346" t="s">
        <v>93</v>
      </c>
      <c r="B20" s="27">
        <v>113936</v>
      </c>
      <c r="C20" s="27">
        <v>112939</v>
      </c>
      <c r="D20" s="27">
        <v>114448</v>
      </c>
      <c r="E20" s="28">
        <v>117686</v>
      </c>
      <c r="F20" s="347">
        <v>104.20315391494523</v>
      </c>
      <c r="G20" s="30">
        <v>102.8292324898644</v>
      </c>
      <c r="H20" s="27">
        <v>4747</v>
      </c>
      <c r="I20" s="27">
        <v>3238</v>
      </c>
    </row>
    <row r="21" spans="1:9" ht="15">
      <c r="A21" s="346" t="s">
        <v>239</v>
      </c>
      <c r="B21" s="27">
        <v>3782</v>
      </c>
      <c r="C21" s="27">
        <v>3967</v>
      </c>
      <c r="D21" s="27">
        <v>3632</v>
      </c>
      <c r="E21" s="28">
        <v>3662</v>
      </c>
      <c r="F21" s="347">
        <v>92.31157045626418</v>
      </c>
      <c r="G21" s="30">
        <v>100.82599118942733</v>
      </c>
      <c r="H21" s="27">
        <v>-305</v>
      </c>
      <c r="I21" s="27">
        <v>30</v>
      </c>
    </row>
    <row r="22" spans="1:9" ht="15">
      <c r="A22" s="346" t="s">
        <v>240</v>
      </c>
      <c r="B22" s="27">
        <v>283</v>
      </c>
      <c r="C22" s="27">
        <v>336</v>
      </c>
      <c r="D22" s="27">
        <v>310</v>
      </c>
      <c r="E22" s="28">
        <v>246</v>
      </c>
      <c r="F22" s="347">
        <v>73.21428571428571</v>
      </c>
      <c r="G22" s="30">
        <v>79.35483870967742</v>
      </c>
      <c r="H22" s="27">
        <v>-90</v>
      </c>
      <c r="I22" s="27">
        <v>-64</v>
      </c>
    </row>
    <row r="23" spans="1:9" ht="15">
      <c r="A23" s="346" t="s">
        <v>241</v>
      </c>
      <c r="B23" s="27">
        <v>160</v>
      </c>
      <c r="C23" s="27">
        <v>135</v>
      </c>
      <c r="D23" s="27">
        <v>135</v>
      </c>
      <c r="E23" s="28">
        <v>91</v>
      </c>
      <c r="F23" s="347">
        <v>67.4074074074074</v>
      </c>
      <c r="G23" s="30">
        <v>67.4074074074074</v>
      </c>
      <c r="H23" s="27">
        <v>-44</v>
      </c>
      <c r="I23" s="27">
        <v>-44</v>
      </c>
    </row>
    <row r="24" spans="1:9" ht="15">
      <c r="A24" s="346" t="s">
        <v>242</v>
      </c>
      <c r="B24" s="27">
        <v>1131</v>
      </c>
      <c r="C24" s="27">
        <v>1871</v>
      </c>
      <c r="D24" s="27">
        <v>1871</v>
      </c>
      <c r="E24" s="31">
        <v>1266</v>
      </c>
      <c r="F24" s="347">
        <v>67.66435061464458</v>
      </c>
      <c r="G24" s="30">
        <v>67.66435061464458</v>
      </c>
      <c r="H24" s="27">
        <v>-605</v>
      </c>
      <c r="I24" s="27">
        <v>-605</v>
      </c>
    </row>
    <row r="25" spans="1:9" ht="15.75">
      <c r="A25" s="350" t="s">
        <v>354</v>
      </c>
      <c r="B25" s="33"/>
      <c r="C25" s="23"/>
      <c r="D25" s="27">
        <v>1347.1</v>
      </c>
      <c r="E25" s="34">
        <v>738</v>
      </c>
      <c r="F25" s="347">
        <v>0</v>
      </c>
      <c r="G25" s="30">
        <v>54.78435157003935</v>
      </c>
      <c r="H25" s="27">
        <v>738</v>
      </c>
      <c r="I25" s="27">
        <v>-609.0999999999999</v>
      </c>
    </row>
    <row r="26" spans="1:9" ht="15.75">
      <c r="A26" s="348" t="s">
        <v>243</v>
      </c>
      <c r="B26" s="23">
        <v>435667</v>
      </c>
      <c r="C26" s="39">
        <v>526560</v>
      </c>
      <c r="D26" s="39">
        <v>526560</v>
      </c>
      <c r="E26" s="24">
        <v>556881</v>
      </c>
      <c r="F26" s="371">
        <v>105.75831814038285</v>
      </c>
      <c r="G26" s="25">
        <v>105.75831814038285</v>
      </c>
      <c r="H26" s="39">
        <v>30321</v>
      </c>
      <c r="I26" s="39">
        <v>30321</v>
      </c>
    </row>
    <row r="27" spans="1:9" ht="15">
      <c r="A27" s="346" t="s">
        <v>11</v>
      </c>
      <c r="B27" s="27"/>
      <c r="C27" s="27"/>
      <c r="D27" s="27"/>
      <c r="E27" s="28"/>
      <c r="F27" s="347"/>
      <c r="G27" s="30"/>
      <c r="H27" s="27"/>
      <c r="I27" s="27"/>
    </row>
    <row r="28" spans="1:9" ht="15">
      <c r="A28" s="346" t="s">
        <v>230</v>
      </c>
      <c r="B28" s="27">
        <v>74361</v>
      </c>
      <c r="C28" s="27">
        <v>97320</v>
      </c>
      <c r="D28" s="27">
        <v>97320</v>
      </c>
      <c r="E28" s="28">
        <v>46289</v>
      </c>
      <c r="F28" s="347">
        <v>47.56370735717221</v>
      </c>
      <c r="G28" s="30">
        <v>47.56370735717221</v>
      </c>
      <c r="H28" s="27">
        <v>-51031</v>
      </c>
      <c r="I28" s="27">
        <v>-51031</v>
      </c>
    </row>
    <row r="29" spans="1:9" ht="15">
      <c r="A29" s="346" t="s">
        <v>231</v>
      </c>
      <c r="B29" s="27">
        <v>129955</v>
      </c>
      <c r="C29" s="27">
        <v>246588</v>
      </c>
      <c r="D29" s="27">
        <v>246588</v>
      </c>
      <c r="E29" s="28">
        <v>267428</v>
      </c>
      <c r="F29" s="347">
        <v>108.45134394212208</v>
      </c>
      <c r="G29" s="30">
        <v>108.45134394212208</v>
      </c>
      <c r="H29" s="27">
        <v>20840</v>
      </c>
      <c r="I29" s="27">
        <v>20840</v>
      </c>
    </row>
    <row r="30" spans="1:9" ht="15">
      <c r="A30" s="346" t="s">
        <v>232</v>
      </c>
      <c r="B30" s="27">
        <v>24867</v>
      </c>
      <c r="C30" s="27">
        <v>113062</v>
      </c>
      <c r="D30" s="27">
        <v>113062</v>
      </c>
      <c r="E30" s="28">
        <v>68819</v>
      </c>
      <c r="F30" s="347">
        <v>60.86837310502202</v>
      </c>
      <c r="G30" s="30">
        <v>60.86837310502202</v>
      </c>
      <c r="H30" s="27">
        <v>-44243</v>
      </c>
      <c r="I30" s="27">
        <v>-44243</v>
      </c>
    </row>
    <row r="31" spans="1:9" ht="15">
      <c r="A31" s="346" t="s">
        <v>233</v>
      </c>
      <c r="B31" s="27">
        <v>154822</v>
      </c>
      <c r="C31" s="27">
        <v>359650</v>
      </c>
      <c r="D31" s="27">
        <v>359650</v>
      </c>
      <c r="E31" s="28">
        <v>336247</v>
      </c>
      <c r="F31" s="347">
        <v>93.49284026136522</v>
      </c>
      <c r="G31" s="30">
        <v>93.49284026136522</v>
      </c>
      <c r="H31" s="27">
        <v>-23403</v>
      </c>
      <c r="I31" s="27">
        <v>-23403</v>
      </c>
    </row>
    <row r="32" spans="1:9" ht="15">
      <c r="A32" s="346" t="s">
        <v>234</v>
      </c>
      <c r="B32" s="27">
        <v>70603</v>
      </c>
      <c r="C32" s="27">
        <v>4000</v>
      </c>
      <c r="D32" s="27">
        <v>4000</v>
      </c>
      <c r="E32" s="28">
        <v>26287</v>
      </c>
      <c r="F32" s="347">
        <v>657.175</v>
      </c>
      <c r="G32" s="30">
        <v>657.175</v>
      </c>
      <c r="H32" s="27">
        <v>22287</v>
      </c>
      <c r="I32" s="27">
        <v>22287</v>
      </c>
    </row>
    <row r="33" spans="1:9" ht="15">
      <c r="A33" s="346" t="s">
        <v>235</v>
      </c>
      <c r="B33" s="27">
        <v>26182</v>
      </c>
      <c r="C33" s="27">
        <v>5000</v>
      </c>
      <c r="D33" s="27">
        <v>5000</v>
      </c>
      <c r="E33" s="28">
        <v>49398</v>
      </c>
      <c r="F33" s="347">
        <v>987.96</v>
      </c>
      <c r="G33" s="30">
        <v>987.96</v>
      </c>
      <c r="H33" s="27">
        <v>44398</v>
      </c>
      <c r="I33" s="27">
        <v>44398</v>
      </c>
    </row>
    <row r="34" spans="1:9" ht="15">
      <c r="A34" s="346" t="s">
        <v>236</v>
      </c>
      <c r="B34" s="27">
        <v>59345</v>
      </c>
      <c r="C34" s="27">
        <v>15000</v>
      </c>
      <c r="D34" s="27">
        <v>15000</v>
      </c>
      <c r="E34" s="28">
        <v>38735</v>
      </c>
      <c r="F34" s="347">
        <v>258.2333333333333</v>
      </c>
      <c r="G34" s="30">
        <v>258.2333333333333</v>
      </c>
      <c r="H34" s="27">
        <v>23735</v>
      </c>
      <c r="I34" s="27">
        <v>23735</v>
      </c>
    </row>
    <row r="35" spans="1:9" ht="15">
      <c r="A35" s="346" t="s">
        <v>237</v>
      </c>
      <c r="B35" s="27">
        <v>9882</v>
      </c>
      <c r="C35" s="27">
        <v>0</v>
      </c>
      <c r="D35" s="27">
        <v>0</v>
      </c>
      <c r="E35" s="28">
        <v>16399</v>
      </c>
      <c r="F35" s="347">
        <v>0</v>
      </c>
      <c r="G35" s="30">
        <v>0</v>
      </c>
      <c r="H35" s="27">
        <v>16399</v>
      </c>
      <c r="I35" s="27">
        <v>16399</v>
      </c>
    </row>
    <row r="36" spans="1:9" ht="15">
      <c r="A36" s="346" t="s">
        <v>238</v>
      </c>
      <c r="B36" s="27">
        <v>40472</v>
      </c>
      <c r="C36" s="27">
        <v>45590</v>
      </c>
      <c r="D36" s="27">
        <v>45590</v>
      </c>
      <c r="E36" s="28">
        <v>43526</v>
      </c>
      <c r="F36" s="347">
        <v>95.47269137968853</v>
      </c>
      <c r="G36" s="30">
        <v>95.47269137968853</v>
      </c>
      <c r="H36" s="27">
        <v>-2064</v>
      </c>
      <c r="I36" s="27">
        <v>-2064</v>
      </c>
    </row>
    <row r="37" spans="1:9" ht="15.75">
      <c r="A37" s="350"/>
      <c r="B37" s="33"/>
      <c r="C37" s="23"/>
      <c r="D37" s="351"/>
      <c r="E37" s="34"/>
      <c r="F37" s="347"/>
      <c r="G37" s="30"/>
      <c r="H37" s="27"/>
      <c r="I37" s="27"/>
    </row>
    <row r="38" spans="1:9" ht="15.75">
      <c r="A38" s="348" t="s">
        <v>94</v>
      </c>
      <c r="B38" s="23">
        <v>6689514</v>
      </c>
      <c r="C38" s="39">
        <v>7061171</v>
      </c>
      <c r="D38" s="23">
        <v>7194553.1</v>
      </c>
      <c r="E38" s="24">
        <v>6964731</v>
      </c>
      <c r="F38" s="371">
        <v>98.63422086789853</v>
      </c>
      <c r="G38" s="25">
        <v>96.80560978832723</v>
      </c>
      <c r="H38" s="39">
        <v>-96440</v>
      </c>
      <c r="I38" s="39">
        <v>-229822.09999999963</v>
      </c>
    </row>
    <row r="39" spans="1:9" ht="15">
      <c r="A39" s="346" t="s">
        <v>11</v>
      </c>
      <c r="B39" s="27"/>
      <c r="C39" s="27"/>
      <c r="D39" s="27"/>
      <c r="E39" s="28"/>
      <c r="F39" s="347"/>
      <c r="G39" s="30"/>
      <c r="H39" s="27"/>
      <c r="I39" s="27"/>
    </row>
    <row r="40" spans="1:9" ht="15">
      <c r="A40" s="346" t="s">
        <v>230</v>
      </c>
      <c r="B40" s="27">
        <v>477725</v>
      </c>
      <c r="C40" s="27">
        <v>512008</v>
      </c>
      <c r="D40" s="27">
        <v>500889</v>
      </c>
      <c r="E40" s="28">
        <v>451413</v>
      </c>
      <c r="F40" s="347">
        <v>88.1652239808753</v>
      </c>
      <c r="G40" s="30">
        <v>90.12236243958243</v>
      </c>
      <c r="H40" s="27">
        <v>-60595</v>
      </c>
      <c r="I40" s="27">
        <v>-49476</v>
      </c>
    </row>
    <row r="41" spans="1:9" ht="15">
      <c r="A41" s="346" t="s">
        <v>231</v>
      </c>
      <c r="B41" s="27">
        <v>3650278</v>
      </c>
      <c r="C41" s="27">
        <v>4108571</v>
      </c>
      <c r="D41" s="27">
        <v>4250300</v>
      </c>
      <c r="E41" s="28">
        <v>3942160</v>
      </c>
      <c r="F41" s="347">
        <v>95.94966230351136</v>
      </c>
      <c r="G41" s="30">
        <v>92.75015881231913</v>
      </c>
      <c r="H41" s="27">
        <v>-166411</v>
      </c>
      <c r="I41" s="27">
        <v>-308140</v>
      </c>
    </row>
    <row r="42" spans="1:9" ht="15">
      <c r="A42" s="346" t="s">
        <v>232</v>
      </c>
      <c r="B42" s="27">
        <v>972048</v>
      </c>
      <c r="C42" s="27">
        <v>1044231</v>
      </c>
      <c r="D42" s="27">
        <v>1044794</v>
      </c>
      <c r="E42" s="28">
        <v>1041278</v>
      </c>
      <c r="F42" s="347">
        <v>99.71720816562619</v>
      </c>
      <c r="G42" s="30">
        <v>99.66347433082503</v>
      </c>
      <c r="H42" s="27">
        <v>-2953</v>
      </c>
      <c r="I42" s="27">
        <v>-3516</v>
      </c>
    </row>
    <row r="43" spans="1:9" ht="15">
      <c r="A43" s="346" t="s">
        <v>233</v>
      </c>
      <c r="B43" s="27">
        <v>4622326</v>
      </c>
      <c r="C43" s="27">
        <v>5152802</v>
      </c>
      <c r="D43" s="27">
        <v>5295094</v>
      </c>
      <c r="E43" s="28">
        <v>4983438</v>
      </c>
      <c r="F43" s="347">
        <v>96.71316693325302</v>
      </c>
      <c r="G43" s="30">
        <v>94.11424990755593</v>
      </c>
      <c r="H43" s="27">
        <v>-169364</v>
      </c>
      <c r="I43" s="27">
        <v>-311656</v>
      </c>
    </row>
    <row r="44" spans="1:9" ht="15">
      <c r="A44" s="346" t="s">
        <v>234</v>
      </c>
      <c r="B44" s="27">
        <v>199271</v>
      </c>
      <c r="C44" s="27">
        <v>129433</v>
      </c>
      <c r="D44" s="27">
        <v>129433</v>
      </c>
      <c r="E44" s="28">
        <v>158020</v>
      </c>
      <c r="F44" s="347">
        <v>122.08633037942411</v>
      </c>
      <c r="G44" s="30">
        <v>122.08633037942411</v>
      </c>
      <c r="H44" s="27">
        <v>28587</v>
      </c>
      <c r="I44" s="27">
        <v>28587</v>
      </c>
    </row>
    <row r="45" spans="1:9" ht="15">
      <c r="A45" s="346" t="s">
        <v>235</v>
      </c>
      <c r="B45" s="27">
        <v>86960</v>
      </c>
      <c r="C45" s="27">
        <v>60319</v>
      </c>
      <c r="D45" s="27">
        <v>60319</v>
      </c>
      <c r="E45" s="28">
        <v>95402</v>
      </c>
      <c r="F45" s="347">
        <v>158.16243637991346</v>
      </c>
      <c r="G45" s="30">
        <v>158.16243637991346</v>
      </c>
      <c r="H45" s="27">
        <v>35083</v>
      </c>
      <c r="I45" s="27">
        <v>35083</v>
      </c>
    </row>
    <row r="46" spans="1:9" ht="15">
      <c r="A46" s="346" t="s">
        <v>236</v>
      </c>
      <c r="B46" s="27">
        <v>342069</v>
      </c>
      <c r="C46" s="27">
        <v>295821</v>
      </c>
      <c r="D46" s="27">
        <v>295095</v>
      </c>
      <c r="E46" s="28">
        <v>327352</v>
      </c>
      <c r="F46" s="347">
        <v>110.65881056449678</v>
      </c>
      <c r="G46" s="30">
        <v>110.93105610057779</v>
      </c>
      <c r="H46" s="27">
        <v>31531</v>
      </c>
      <c r="I46" s="27">
        <v>32257</v>
      </c>
    </row>
    <row r="47" spans="1:9" ht="15">
      <c r="A47" s="346" t="s">
        <v>237</v>
      </c>
      <c r="B47" s="27">
        <v>801399</v>
      </c>
      <c r="C47" s="27">
        <v>745950</v>
      </c>
      <c r="D47" s="27">
        <v>746390</v>
      </c>
      <c r="E47" s="28">
        <v>781891</v>
      </c>
      <c r="F47" s="347">
        <v>104.8181513506267</v>
      </c>
      <c r="G47" s="30">
        <v>104.75636061576388</v>
      </c>
      <c r="H47" s="27">
        <v>35941</v>
      </c>
      <c r="I47" s="27">
        <v>35501</v>
      </c>
    </row>
    <row r="48" spans="1:9" ht="15">
      <c r="A48" s="346" t="s">
        <v>238</v>
      </c>
      <c r="B48" s="27">
        <v>159764</v>
      </c>
      <c r="C48" s="27">
        <v>164838</v>
      </c>
      <c r="D48" s="27">
        <v>167333.1</v>
      </c>
      <c r="E48" s="28">
        <v>167215</v>
      </c>
      <c r="F48" s="347">
        <v>101.4420218638906</v>
      </c>
      <c r="G48" s="30">
        <v>99.92942221234172</v>
      </c>
      <c r="H48" s="27">
        <v>2377</v>
      </c>
      <c r="I48" s="27">
        <v>-118.10000000000582</v>
      </c>
    </row>
    <row r="49" spans="1:9" ht="15.75">
      <c r="A49" s="350"/>
      <c r="B49" s="33"/>
      <c r="C49" s="23"/>
      <c r="D49" s="33"/>
      <c r="E49" s="34"/>
      <c r="F49" s="347"/>
      <c r="G49" s="30"/>
      <c r="H49" s="27"/>
      <c r="I49" s="27"/>
    </row>
    <row r="50" spans="1:9" ht="15.75">
      <c r="A50" s="348" t="s">
        <v>95</v>
      </c>
      <c r="B50" s="23">
        <v>6132633</v>
      </c>
      <c r="C50" s="39">
        <v>6509225</v>
      </c>
      <c r="D50" s="39">
        <v>6499601</v>
      </c>
      <c r="E50" s="38">
        <v>6433093</v>
      </c>
      <c r="F50" s="371">
        <v>98.83039839612242</v>
      </c>
      <c r="G50" s="25">
        <v>98.97673718740582</v>
      </c>
      <c r="H50" s="39">
        <v>-76132</v>
      </c>
      <c r="I50" s="39">
        <v>-66508</v>
      </c>
    </row>
    <row r="51" spans="1:9" ht="15">
      <c r="A51" s="346" t="s">
        <v>11</v>
      </c>
      <c r="B51" s="27"/>
      <c r="C51" s="27"/>
      <c r="D51" s="27"/>
      <c r="E51" s="36"/>
      <c r="F51" s="347"/>
      <c r="G51" s="30"/>
      <c r="H51" s="27"/>
      <c r="I51" s="27"/>
    </row>
    <row r="52" spans="1:9" ht="15">
      <c r="A52" s="346" t="s">
        <v>230</v>
      </c>
      <c r="B52" s="27">
        <v>381436</v>
      </c>
      <c r="C52" s="27">
        <v>431934</v>
      </c>
      <c r="D52" s="27">
        <v>422576</v>
      </c>
      <c r="E52" s="36">
        <v>428160</v>
      </c>
      <c r="F52" s="347">
        <v>99.12625540013057</v>
      </c>
      <c r="G52" s="30">
        <v>101.32141910567567</v>
      </c>
      <c r="H52" s="27">
        <v>-3774</v>
      </c>
      <c r="I52" s="27">
        <v>5584</v>
      </c>
    </row>
    <row r="53" spans="1:9" ht="15">
      <c r="A53" s="346" t="s">
        <v>231</v>
      </c>
      <c r="B53" s="27">
        <v>4547850</v>
      </c>
      <c r="C53" s="27">
        <v>4814092</v>
      </c>
      <c r="D53" s="27">
        <v>4814092</v>
      </c>
      <c r="E53" s="36">
        <v>4760341</v>
      </c>
      <c r="F53" s="347">
        <v>98.88346545932234</v>
      </c>
      <c r="G53" s="30">
        <v>98.88346545932234</v>
      </c>
      <c r="H53" s="27">
        <v>-53751</v>
      </c>
      <c r="I53" s="27">
        <v>-53751</v>
      </c>
    </row>
    <row r="54" spans="1:9" ht="15">
      <c r="A54" s="346" t="s">
        <v>232</v>
      </c>
      <c r="B54" s="27">
        <v>843229</v>
      </c>
      <c r="C54" s="27">
        <v>890568</v>
      </c>
      <c r="D54" s="27">
        <v>890568</v>
      </c>
      <c r="E54" s="36">
        <v>879489</v>
      </c>
      <c r="F54" s="347">
        <v>98.75596248686232</v>
      </c>
      <c r="G54" s="30">
        <v>98.75596248686232</v>
      </c>
      <c r="H54" s="27">
        <v>-11079</v>
      </c>
      <c r="I54" s="27">
        <v>-11079</v>
      </c>
    </row>
    <row r="55" spans="1:9" ht="15">
      <c r="A55" s="346" t="s">
        <v>233</v>
      </c>
      <c r="B55" s="27">
        <v>5391079</v>
      </c>
      <c r="C55" s="27">
        <v>5704660</v>
      </c>
      <c r="D55" s="27">
        <v>5704660</v>
      </c>
      <c r="E55" s="36">
        <v>5639830</v>
      </c>
      <c r="F55" s="347">
        <v>98.86356066794515</v>
      </c>
      <c r="G55" s="30">
        <v>98.86356066794515</v>
      </c>
      <c r="H55" s="27">
        <v>-64830</v>
      </c>
      <c r="I55" s="27">
        <v>-64830</v>
      </c>
    </row>
    <row r="56" spans="1:9" ht="15">
      <c r="A56" s="346" t="s">
        <v>234</v>
      </c>
      <c r="B56" s="27">
        <v>42984</v>
      </c>
      <c r="C56" s="27">
        <v>47676</v>
      </c>
      <c r="D56" s="27">
        <v>47676</v>
      </c>
      <c r="E56" s="36">
        <v>43216</v>
      </c>
      <c r="F56" s="347">
        <v>90.64518835472775</v>
      </c>
      <c r="G56" s="30">
        <v>90.64518835472775</v>
      </c>
      <c r="H56" s="27">
        <v>-4460</v>
      </c>
      <c r="I56" s="27">
        <v>-4460</v>
      </c>
    </row>
    <row r="57" spans="1:9" ht="15">
      <c r="A57" s="346" t="s">
        <v>235</v>
      </c>
      <c r="B57" s="27">
        <v>37562</v>
      </c>
      <c r="C57" s="27">
        <v>41073</v>
      </c>
      <c r="D57" s="27">
        <v>41073</v>
      </c>
      <c r="E57" s="36">
        <v>33477</v>
      </c>
      <c r="F57" s="347">
        <v>81.50609889708568</v>
      </c>
      <c r="G57" s="30">
        <v>81.50609889708568</v>
      </c>
      <c r="H57" s="27">
        <v>-7596</v>
      </c>
      <c r="I57" s="27">
        <v>-7596</v>
      </c>
    </row>
    <row r="58" spans="1:9" ht="15">
      <c r="A58" s="346" t="s">
        <v>236</v>
      </c>
      <c r="B58" s="27">
        <v>163334</v>
      </c>
      <c r="C58" s="27">
        <v>170171</v>
      </c>
      <c r="D58" s="27">
        <v>169905</v>
      </c>
      <c r="E58" s="36">
        <v>175773</v>
      </c>
      <c r="F58" s="347">
        <v>103.29198277027226</v>
      </c>
      <c r="G58" s="30">
        <v>103.45369471175067</v>
      </c>
      <c r="H58" s="27">
        <v>5602</v>
      </c>
      <c r="I58" s="27">
        <v>5868</v>
      </c>
    </row>
    <row r="59" spans="1:9" ht="15">
      <c r="A59" s="346" t="s">
        <v>238</v>
      </c>
      <c r="B59" s="27">
        <v>116238</v>
      </c>
      <c r="C59" s="27">
        <v>113711</v>
      </c>
      <c r="D59" s="27">
        <v>113711</v>
      </c>
      <c r="E59" s="36">
        <v>112637</v>
      </c>
      <c r="F59" s="347">
        <v>99.05550034737185</v>
      </c>
      <c r="G59" s="30">
        <v>99.05550034737185</v>
      </c>
      <c r="H59" s="27">
        <v>-1074</v>
      </c>
      <c r="I59" s="27">
        <v>-1074</v>
      </c>
    </row>
    <row r="60" spans="1:9" ht="15.75">
      <c r="A60" s="350"/>
      <c r="B60" s="33"/>
      <c r="C60" s="23"/>
      <c r="D60" s="351"/>
      <c r="E60" s="44"/>
      <c r="F60" s="347"/>
      <c r="G60" s="30"/>
      <c r="H60" s="27"/>
      <c r="I60" s="27"/>
    </row>
    <row r="61" spans="1:9" ht="15.75">
      <c r="A61" s="348" t="s">
        <v>96</v>
      </c>
      <c r="B61" s="23">
        <v>121214</v>
      </c>
      <c r="C61" s="39">
        <v>25386</v>
      </c>
      <c r="D61" s="23">
        <v>168392.09999999998</v>
      </c>
      <c r="E61" s="24">
        <v>-25243</v>
      </c>
      <c r="F61" s="371">
        <v>-99.43669739226345</v>
      </c>
      <c r="G61" s="25">
        <v>-14.990608229245911</v>
      </c>
      <c r="H61" s="39">
        <v>-50629</v>
      </c>
      <c r="I61" s="39">
        <v>-193635.09999999998</v>
      </c>
    </row>
    <row r="62" spans="1:9" ht="15">
      <c r="A62" s="346" t="s">
        <v>11</v>
      </c>
      <c r="B62" s="27"/>
      <c r="C62" s="27"/>
      <c r="D62" s="27"/>
      <c r="E62" s="28"/>
      <c r="F62" s="347"/>
      <c r="G62" s="30"/>
      <c r="H62" s="27"/>
      <c r="I62" s="27"/>
    </row>
    <row r="63" spans="1:9" ht="15">
      <c r="A63" s="346" t="s">
        <v>230</v>
      </c>
      <c r="B63" s="27">
        <v>21928</v>
      </c>
      <c r="C63" s="27">
        <v>-17246</v>
      </c>
      <c r="D63" s="27">
        <v>-19007</v>
      </c>
      <c r="E63" s="28">
        <v>-23036</v>
      </c>
      <c r="F63" s="347">
        <v>133.57300243534732</v>
      </c>
      <c r="G63" s="30">
        <v>121.19745356973746</v>
      </c>
      <c r="H63" s="27">
        <v>-5790</v>
      </c>
      <c r="I63" s="27">
        <v>-4029</v>
      </c>
    </row>
    <row r="64" spans="1:9" ht="15">
      <c r="A64" s="346" t="s">
        <v>231</v>
      </c>
      <c r="B64" s="27">
        <v>-1027527</v>
      </c>
      <c r="C64" s="27">
        <v>-952109</v>
      </c>
      <c r="D64" s="27">
        <v>-810380</v>
      </c>
      <c r="E64" s="28">
        <v>-1085609</v>
      </c>
      <c r="F64" s="347">
        <v>114.02150384042162</v>
      </c>
      <c r="G64" s="30">
        <v>133.9629556504356</v>
      </c>
      <c r="H64" s="27">
        <v>-133500</v>
      </c>
      <c r="I64" s="27">
        <v>-275229</v>
      </c>
    </row>
    <row r="65" spans="1:9" ht="15">
      <c r="A65" s="346" t="s">
        <v>232</v>
      </c>
      <c r="B65" s="27">
        <v>103952</v>
      </c>
      <c r="C65" s="27">
        <v>40601</v>
      </c>
      <c r="D65" s="27">
        <v>41164</v>
      </c>
      <c r="E65" s="28">
        <v>92970</v>
      </c>
      <c r="F65" s="347">
        <v>228.98450777074456</v>
      </c>
      <c r="G65" s="30">
        <v>225.85268681372074</v>
      </c>
      <c r="H65" s="27">
        <v>52369</v>
      </c>
      <c r="I65" s="27">
        <v>51806</v>
      </c>
    </row>
    <row r="66" spans="1:9" ht="15">
      <c r="A66" s="346" t="s">
        <v>233</v>
      </c>
      <c r="B66" s="27">
        <v>-923575</v>
      </c>
      <c r="C66" s="27">
        <v>-911508</v>
      </c>
      <c r="D66" s="27">
        <v>-769216</v>
      </c>
      <c r="E66" s="28">
        <v>-992639</v>
      </c>
      <c r="F66" s="347">
        <v>108.90074469999166</v>
      </c>
      <c r="G66" s="30">
        <v>129.04554767451535</v>
      </c>
      <c r="H66" s="27">
        <v>-81131</v>
      </c>
      <c r="I66" s="27">
        <v>-223423</v>
      </c>
    </row>
    <row r="67" spans="1:9" ht="15">
      <c r="A67" s="346" t="s">
        <v>234</v>
      </c>
      <c r="B67" s="27">
        <v>85684</v>
      </c>
      <c r="C67" s="27">
        <v>77757</v>
      </c>
      <c r="D67" s="27">
        <v>77757</v>
      </c>
      <c r="E67" s="28">
        <v>88517</v>
      </c>
      <c r="F67" s="347">
        <v>113.8379824324498</v>
      </c>
      <c r="G67" s="30">
        <v>113.8379824324498</v>
      </c>
      <c r="H67" s="27">
        <v>10760</v>
      </c>
      <c r="I67" s="27">
        <v>10760</v>
      </c>
    </row>
    <row r="68" spans="1:9" ht="15">
      <c r="A68" s="346" t="s">
        <v>235</v>
      </c>
      <c r="B68" s="27">
        <v>23216</v>
      </c>
      <c r="C68" s="27">
        <v>14246</v>
      </c>
      <c r="D68" s="27">
        <v>14246</v>
      </c>
      <c r="E68" s="28">
        <v>12527</v>
      </c>
      <c r="F68" s="347">
        <v>87.93345500491367</v>
      </c>
      <c r="G68" s="30">
        <v>87.93345500491367</v>
      </c>
      <c r="H68" s="27">
        <v>-1719</v>
      </c>
      <c r="I68" s="27">
        <v>-1719</v>
      </c>
    </row>
    <row r="69" spans="1:9" ht="15">
      <c r="A69" s="346" t="s">
        <v>236</v>
      </c>
      <c r="B69" s="27">
        <v>119390</v>
      </c>
      <c r="C69" s="27">
        <v>110650</v>
      </c>
      <c r="D69" s="27">
        <v>110190</v>
      </c>
      <c r="E69" s="28">
        <v>112844</v>
      </c>
      <c r="F69" s="347">
        <v>101.98282873926796</v>
      </c>
      <c r="G69" s="30">
        <v>102.40856702060077</v>
      </c>
      <c r="H69" s="27">
        <v>2194</v>
      </c>
      <c r="I69" s="27">
        <v>2654</v>
      </c>
    </row>
    <row r="70" spans="1:9" ht="15">
      <c r="A70" s="346" t="s">
        <v>237</v>
      </c>
      <c r="B70" s="27">
        <v>791517</v>
      </c>
      <c r="C70" s="27">
        <v>745950</v>
      </c>
      <c r="D70" s="27">
        <v>746390</v>
      </c>
      <c r="E70" s="28">
        <v>765492</v>
      </c>
      <c r="F70" s="347">
        <v>102.6197466318118</v>
      </c>
      <c r="G70" s="30">
        <v>102.55925186564664</v>
      </c>
      <c r="H70" s="27">
        <v>19542</v>
      </c>
      <c r="I70" s="27">
        <v>19102</v>
      </c>
    </row>
    <row r="71" spans="1:9" ht="15">
      <c r="A71" s="346" t="s">
        <v>238</v>
      </c>
      <c r="B71" s="27">
        <v>3054</v>
      </c>
      <c r="C71" s="27">
        <v>5537</v>
      </c>
      <c r="D71" s="27">
        <v>8032.100000000006</v>
      </c>
      <c r="E71" s="28">
        <v>11052</v>
      </c>
      <c r="F71" s="347">
        <v>199.6026729275781</v>
      </c>
      <c r="G71" s="30">
        <v>137.597888472504</v>
      </c>
      <c r="H71" s="27">
        <v>5515</v>
      </c>
      <c r="I71" s="27">
        <v>3019.899999999994</v>
      </c>
    </row>
    <row r="72" spans="1:9" ht="15.75">
      <c r="A72" s="350"/>
      <c r="B72" s="33"/>
      <c r="C72" s="23"/>
      <c r="D72" s="33"/>
      <c r="E72" s="34"/>
      <c r="F72" s="347"/>
      <c r="G72" s="30"/>
      <c r="H72" s="27"/>
      <c r="I72" s="27"/>
    </row>
    <row r="73" spans="1:9" ht="15.75">
      <c r="A73" s="348" t="s">
        <v>97</v>
      </c>
      <c r="B73" s="39">
        <v>556881</v>
      </c>
      <c r="C73" s="39">
        <v>551946</v>
      </c>
      <c r="D73" s="23">
        <v>694952.1</v>
      </c>
      <c r="E73" s="24">
        <v>531638</v>
      </c>
      <c r="F73" s="371">
        <v>96.32065455678635</v>
      </c>
      <c r="G73" s="25">
        <v>76.49994870150044</v>
      </c>
      <c r="H73" s="39">
        <v>-20308</v>
      </c>
      <c r="I73" s="39">
        <v>-163314.09999999998</v>
      </c>
    </row>
    <row r="74" spans="1:9" ht="15">
      <c r="A74" s="346" t="s">
        <v>11</v>
      </c>
      <c r="B74" s="27"/>
      <c r="C74" s="27"/>
      <c r="D74" s="27"/>
      <c r="E74" s="28"/>
      <c r="F74" s="347"/>
      <c r="G74" s="30"/>
      <c r="H74" s="27"/>
      <c r="I74" s="27"/>
    </row>
    <row r="75" spans="1:9" ht="15">
      <c r="A75" s="346" t="s">
        <v>230</v>
      </c>
      <c r="B75" s="27">
        <v>96289</v>
      </c>
      <c r="C75" s="27">
        <v>80074</v>
      </c>
      <c r="D75" s="27">
        <v>78313</v>
      </c>
      <c r="E75" s="28">
        <v>23253</v>
      </c>
      <c r="F75" s="347">
        <v>29.03938856557684</v>
      </c>
      <c r="G75" s="30">
        <v>29.69238823694661</v>
      </c>
      <c r="H75" s="27">
        <v>-56821</v>
      </c>
      <c r="I75" s="27">
        <v>-55060</v>
      </c>
    </row>
    <row r="76" spans="1:9" ht="15">
      <c r="A76" s="346" t="s">
        <v>231</v>
      </c>
      <c r="B76" s="27">
        <v>-897572</v>
      </c>
      <c r="C76" s="27">
        <v>-705521</v>
      </c>
      <c r="D76" s="27">
        <v>-563792</v>
      </c>
      <c r="E76" s="28">
        <v>-818181</v>
      </c>
      <c r="F76" s="347">
        <v>115.96834112662842</v>
      </c>
      <c r="G76" s="30">
        <v>145.1210730198371</v>
      </c>
      <c r="H76" s="27">
        <v>-112660</v>
      </c>
      <c r="I76" s="27">
        <v>-254389</v>
      </c>
    </row>
    <row r="77" spans="1:9" ht="15">
      <c r="A77" s="346" t="s">
        <v>232</v>
      </c>
      <c r="B77" s="27">
        <v>128819</v>
      </c>
      <c r="C77" s="27">
        <v>153663</v>
      </c>
      <c r="D77" s="27">
        <v>154226</v>
      </c>
      <c r="E77" s="28">
        <v>161789</v>
      </c>
      <c r="F77" s="347">
        <v>105.28819559685807</v>
      </c>
      <c r="G77" s="30">
        <v>104.9038424130821</v>
      </c>
      <c r="H77" s="27">
        <v>8126</v>
      </c>
      <c r="I77" s="27">
        <v>7563</v>
      </c>
    </row>
    <row r="78" spans="1:9" ht="15">
      <c r="A78" s="346" t="s">
        <v>233</v>
      </c>
      <c r="B78" s="27">
        <v>-768753</v>
      </c>
      <c r="C78" s="27">
        <v>-551858</v>
      </c>
      <c r="D78" s="27">
        <v>-409566</v>
      </c>
      <c r="E78" s="28">
        <v>-656392</v>
      </c>
      <c r="F78" s="347">
        <v>118.94219165075073</v>
      </c>
      <c r="G78" s="30">
        <v>160.26525639335296</v>
      </c>
      <c r="H78" s="27">
        <v>-104534</v>
      </c>
      <c r="I78" s="27">
        <v>-246826</v>
      </c>
    </row>
    <row r="79" spans="1:9" ht="15">
      <c r="A79" s="346" t="s">
        <v>234</v>
      </c>
      <c r="B79" s="27">
        <v>156287</v>
      </c>
      <c r="C79" s="27">
        <v>81757</v>
      </c>
      <c r="D79" s="27">
        <v>81757</v>
      </c>
      <c r="E79" s="28">
        <v>114804</v>
      </c>
      <c r="F79" s="347">
        <v>140.4210037061047</v>
      </c>
      <c r="G79" s="30">
        <v>140.4210037061047</v>
      </c>
      <c r="H79" s="27">
        <v>33047</v>
      </c>
      <c r="I79" s="27">
        <v>33047</v>
      </c>
    </row>
    <row r="80" spans="1:9" ht="15">
      <c r="A80" s="346" t="s">
        <v>235</v>
      </c>
      <c r="B80" s="27">
        <v>49398</v>
      </c>
      <c r="C80" s="27">
        <v>19246</v>
      </c>
      <c r="D80" s="27">
        <v>19246</v>
      </c>
      <c r="E80" s="28">
        <v>61925</v>
      </c>
      <c r="F80" s="347">
        <v>321.7551699054349</v>
      </c>
      <c r="G80" s="30">
        <v>321.7551699054349</v>
      </c>
      <c r="H80" s="27">
        <v>42679</v>
      </c>
      <c r="I80" s="27">
        <v>42679</v>
      </c>
    </row>
    <row r="81" spans="1:9" ht="15">
      <c r="A81" s="346" t="s">
        <v>236</v>
      </c>
      <c r="B81" s="27">
        <v>178735</v>
      </c>
      <c r="C81" s="27">
        <v>125650</v>
      </c>
      <c r="D81" s="27">
        <v>125190</v>
      </c>
      <c r="E81" s="28">
        <v>151579</v>
      </c>
      <c r="F81" s="347">
        <v>120.63589335455632</v>
      </c>
      <c r="G81" s="30">
        <v>121.07915967729053</v>
      </c>
      <c r="H81" s="27">
        <v>25929</v>
      </c>
      <c r="I81" s="27">
        <v>26389</v>
      </c>
    </row>
    <row r="82" spans="1:9" ht="15">
      <c r="A82" s="346" t="s">
        <v>237</v>
      </c>
      <c r="B82" s="27">
        <v>801399</v>
      </c>
      <c r="C82" s="27">
        <v>745950</v>
      </c>
      <c r="D82" s="27">
        <v>746390</v>
      </c>
      <c r="E82" s="28">
        <v>781891</v>
      </c>
      <c r="F82" s="347">
        <v>104.8181513506267</v>
      </c>
      <c r="G82" s="30">
        <v>104.75636061576388</v>
      </c>
      <c r="H82" s="27">
        <v>35941</v>
      </c>
      <c r="I82" s="27">
        <v>35501</v>
      </c>
    </row>
    <row r="83" spans="1:9" ht="15">
      <c r="A83" s="350" t="s">
        <v>238</v>
      </c>
      <c r="B83" s="33">
        <v>43526</v>
      </c>
      <c r="C83" s="27">
        <v>51127</v>
      </c>
      <c r="D83" s="33">
        <v>53622.100000000006</v>
      </c>
      <c r="E83" s="34">
        <v>54578</v>
      </c>
      <c r="F83" s="347">
        <v>106.74985819625637</v>
      </c>
      <c r="G83" s="30">
        <v>101.7826605075146</v>
      </c>
      <c r="H83" s="27">
        <v>3451</v>
      </c>
      <c r="I83" s="27">
        <v>955.8999999999942</v>
      </c>
    </row>
    <row r="84" spans="1:9" ht="15.75">
      <c r="A84" s="375" t="s">
        <v>244</v>
      </c>
      <c r="B84" s="23">
        <v>556881</v>
      </c>
      <c r="C84" s="39">
        <v>551946</v>
      </c>
      <c r="D84" s="39">
        <v>694952.1</v>
      </c>
      <c r="E84" s="40">
        <v>531638</v>
      </c>
      <c r="F84" s="371">
        <v>96.32065455678635</v>
      </c>
      <c r="G84" s="25">
        <v>76.49994870150044</v>
      </c>
      <c r="H84" s="39">
        <v>-20308</v>
      </c>
      <c r="I84" s="39">
        <v>-163314.09999999998</v>
      </c>
    </row>
    <row r="85" spans="1:9" ht="15">
      <c r="A85" s="346" t="s">
        <v>11</v>
      </c>
      <c r="B85" s="27"/>
      <c r="C85" s="27"/>
      <c r="D85" s="27"/>
      <c r="E85" s="28"/>
      <c r="F85" s="347"/>
      <c r="G85" s="30"/>
      <c r="H85" s="27"/>
      <c r="I85" s="27"/>
    </row>
    <row r="86" spans="1:9" ht="15">
      <c r="A86" s="346" t="s">
        <v>230</v>
      </c>
      <c r="B86" s="27">
        <v>46289</v>
      </c>
      <c r="C86" s="27">
        <v>50000</v>
      </c>
      <c r="D86" s="27">
        <v>35000</v>
      </c>
      <c r="E86" s="28">
        <v>43253</v>
      </c>
      <c r="F86" s="347">
        <v>86.506</v>
      </c>
      <c r="G86" s="30">
        <v>123.58</v>
      </c>
      <c r="H86" s="27">
        <v>-6747</v>
      </c>
      <c r="I86" s="27">
        <v>8253</v>
      </c>
    </row>
    <row r="87" spans="1:9" ht="15">
      <c r="A87" s="346" t="s">
        <v>231</v>
      </c>
      <c r="B87" s="27">
        <v>267428</v>
      </c>
      <c r="C87" s="27">
        <v>267156</v>
      </c>
      <c r="D87" s="27">
        <v>422104</v>
      </c>
      <c r="E87" s="28">
        <v>247819</v>
      </c>
      <c r="F87" s="347">
        <v>92.76190690083696</v>
      </c>
      <c r="G87" s="30">
        <v>58.71041259973845</v>
      </c>
      <c r="H87" s="27">
        <v>-19337</v>
      </c>
      <c r="I87" s="27">
        <v>-174285</v>
      </c>
    </row>
    <row r="88" spans="1:9" ht="15">
      <c r="A88" s="346" t="s">
        <v>232</v>
      </c>
      <c r="B88" s="27">
        <v>68819</v>
      </c>
      <c r="C88" s="27">
        <v>153663</v>
      </c>
      <c r="D88" s="27">
        <v>154226</v>
      </c>
      <c r="E88" s="28">
        <v>101789</v>
      </c>
      <c r="F88" s="347">
        <v>66.2417107566558</v>
      </c>
      <c r="G88" s="30">
        <v>65.99989625614359</v>
      </c>
      <c r="H88" s="27">
        <v>-51874</v>
      </c>
      <c r="I88" s="27">
        <v>-52437</v>
      </c>
    </row>
    <row r="89" spans="1:9" ht="15">
      <c r="A89" s="346" t="s">
        <v>233</v>
      </c>
      <c r="B89" s="27">
        <v>336247</v>
      </c>
      <c r="C89" s="27">
        <v>420819</v>
      </c>
      <c r="D89" s="27">
        <v>576330</v>
      </c>
      <c r="E89" s="28">
        <v>349608</v>
      </c>
      <c r="F89" s="347">
        <v>83.07799790408703</v>
      </c>
      <c r="G89" s="30">
        <v>60.661079589818335</v>
      </c>
      <c r="H89" s="27">
        <v>-71211</v>
      </c>
      <c r="I89" s="27">
        <v>-226722</v>
      </c>
    </row>
    <row r="90" spans="1:9" ht="15">
      <c r="A90" s="346" t="s">
        <v>234</v>
      </c>
      <c r="B90" s="27">
        <v>26287</v>
      </c>
      <c r="C90" s="27">
        <v>5000</v>
      </c>
      <c r="D90" s="27">
        <v>5000</v>
      </c>
      <c r="E90" s="28">
        <v>22804</v>
      </c>
      <c r="F90" s="347">
        <v>456.08000000000004</v>
      </c>
      <c r="G90" s="30">
        <v>456.08000000000004</v>
      </c>
      <c r="H90" s="27">
        <v>17804</v>
      </c>
      <c r="I90" s="27">
        <v>17804</v>
      </c>
    </row>
    <row r="91" spans="1:9" ht="15">
      <c r="A91" s="346" t="s">
        <v>235</v>
      </c>
      <c r="B91" s="27">
        <v>49398</v>
      </c>
      <c r="C91" s="27">
        <v>5000</v>
      </c>
      <c r="D91" s="27">
        <v>5000</v>
      </c>
      <c r="E91" s="28">
        <v>12925</v>
      </c>
      <c r="F91" s="347">
        <v>258.5</v>
      </c>
      <c r="G91" s="30">
        <v>258.5</v>
      </c>
      <c r="H91" s="27">
        <v>7925</v>
      </c>
      <c r="I91" s="27">
        <v>7925</v>
      </c>
    </row>
    <row r="92" spans="1:9" ht="15">
      <c r="A92" s="346" t="s">
        <v>236</v>
      </c>
      <c r="B92" s="27">
        <v>38735</v>
      </c>
      <c r="C92" s="27">
        <v>20000</v>
      </c>
      <c r="D92" s="27">
        <v>20000</v>
      </c>
      <c r="E92" s="28">
        <v>36579</v>
      </c>
      <c r="F92" s="347">
        <v>182.895</v>
      </c>
      <c r="G92" s="30">
        <v>182.895</v>
      </c>
      <c r="H92" s="27">
        <v>16579</v>
      </c>
      <c r="I92" s="27">
        <v>16579</v>
      </c>
    </row>
    <row r="93" spans="1:9" ht="15">
      <c r="A93" s="346" t="s">
        <v>237</v>
      </c>
      <c r="B93" s="27">
        <v>16399</v>
      </c>
      <c r="C93" s="27">
        <v>0</v>
      </c>
      <c r="D93" s="27">
        <v>0</v>
      </c>
      <c r="E93" s="28">
        <v>11891</v>
      </c>
      <c r="F93" s="347">
        <v>0</v>
      </c>
      <c r="G93" s="30">
        <v>0</v>
      </c>
      <c r="H93" s="27">
        <v>11891</v>
      </c>
      <c r="I93" s="27">
        <v>11891</v>
      </c>
    </row>
    <row r="94" spans="1:9" ht="15">
      <c r="A94" s="350" t="s">
        <v>238</v>
      </c>
      <c r="B94" s="33">
        <v>43526</v>
      </c>
      <c r="C94" s="33">
        <v>51127</v>
      </c>
      <c r="D94" s="33">
        <v>53622.100000000006</v>
      </c>
      <c r="E94" s="34">
        <v>54578</v>
      </c>
      <c r="F94" s="352">
        <v>106.74985819625637</v>
      </c>
      <c r="G94" s="35">
        <v>101.7826605075146</v>
      </c>
      <c r="H94" s="33">
        <v>3451</v>
      </c>
      <c r="I94" s="33">
        <v>955.8999999999942</v>
      </c>
    </row>
    <row r="95" spans="1:7" ht="15.75">
      <c r="A95" s="22"/>
      <c r="C95" s="36"/>
      <c r="D95" s="36"/>
      <c r="E95" s="36"/>
      <c r="F95" s="36"/>
      <c r="G95" s="36"/>
    </row>
    <row r="96" spans="1:7" ht="15">
      <c r="A96" s="353" t="s">
        <v>341</v>
      </c>
      <c r="C96" s="36"/>
      <c r="D96" s="36"/>
      <c r="E96" s="354"/>
      <c r="F96" s="354"/>
      <c r="G96" s="36"/>
    </row>
    <row r="97" spans="1:7" ht="15">
      <c r="A97" s="19" t="s">
        <v>342</v>
      </c>
      <c r="E97" s="36"/>
      <c r="F97" s="36"/>
      <c r="G97" s="36"/>
    </row>
    <row r="98" spans="1:7" ht="15">
      <c r="A98" s="19" t="s">
        <v>343</v>
      </c>
      <c r="E98" s="36"/>
      <c r="F98" s="36"/>
      <c r="G98" s="36"/>
    </row>
    <row r="99" spans="1:7" ht="15">
      <c r="A99" s="37" t="s">
        <v>355</v>
      </c>
      <c r="C99" s="36"/>
      <c r="D99" s="36"/>
      <c r="E99" s="36"/>
      <c r="F99" s="36"/>
      <c r="G99" s="36"/>
    </row>
  </sheetData>
  <sheetProtection/>
  <mergeCells count="11">
    <mergeCell ref="F5:F6"/>
    <mergeCell ref="A2:H2"/>
    <mergeCell ref="A3:I3"/>
    <mergeCell ref="G5:G6"/>
    <mergeCell ref="H5:H6"/>
    <mergeCell ref="I5:I6"/>
    <mergeCell ref="A5:A6"/>
    <mergeCell ref="B5:B6"/>
    <mergeCell ref="C5:C6"/>
    <mergeCell ref="D5:D6"/>
    <mergeCell ref="E5:E6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8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view="pageBreakPreview" zoomScale="60" zoomScalePageLayoutView="0" workbookViewId="0" topLeftCell="A1">
      <selection activeCell="D6" sqref="D6"/>
    </sheetView>
  </sheetViews>
  <sheetFormatPr defaultColWidth="9.140625" defaultRowHeight="12.75"/>
  <cols>
    <col min="1" max="1" width="25.421875" style="18" customWidth="1"/>
    <col min="2" max="2" width="16.7109375" style="18" customWidth="1"/>
    <col min="3" max="3" width="17.140625" style="18" customWidth="1"/>
    <col min="4" max="4" width="17.28125" style="18" customWidth="1"/>
    <col min="5" max="5" width="14.57421875" style="18" customWidth="1"/>
    <col min="6" max="6" width="15.57421875" style="18" customWidth="1"/>
    <col min="7" max="7" width="15.421875" style="18" customWidth="1"/>
    <col min="8" max="8" width="11.00390625" style="18" customWidth="1"/>
    <col min="9" max="9" width="2.57421875" style="18" hidden="1" customWidth="1"/>
    <col min="10" max="16384" width="9.140625" style="18" customWidth="1"/>
  </cols>
  <sheetData>
    <row r="1" spans="7:8" ht="15">
      <c r="G1" s="15" t="s">
        <v>293</v>
      </c>
      <c r="H1" s="15"/>
    </row>
    <row r="2" spans="1:8" ht="18">
      <c r="A2" s="519" t="s">
        <v>287</v>
      </c>
      <c r="B2" s="519"/>
      <c r="C2" s="519"/>
      <c r="D2" s="519"/>
      <c r="E2" s="519"/>
      <c r="F2" s="519"/>
      <c r="G2" s="519"/>
      <c r="H2" s="298"/>
    </row>
    <row r="3" spans="1:9" ht="15">
      <c r="A3" s="520" t="s">
        <v>286</v>
      </c>
      <c r="B3" s="520"/>
      <c r="C3" s="520"/>
      <c r="D3" s="520"/>
      <c r="E3" s="520"/>
      <c r="F3" s="520"/>
      <c r="G3" s="520"/>
      <c r="H3" s="299"/>
      <c r="I3" s="238"/>
    </row>
    <row r="4" spans="1:9" ht="15">
      <c r="A4" s="46"/>
      <c r="B4" s="46"/>
      <c r="C4" s="46"/>
      <c r="D4" s="46"/>
      <c r="E4" s="46"/>
      <c r="F4" s="46"/>
      <c r="G4" s="46"/>
      <c r="H4" s="46"/>
      <c r="I4" s="356"/>
    </row>
    <row r="5" spans="1:9" ht="64.5" customHeight="1">
      <c r="A5" s="357" t="s">
        <v>90</v>
      </c>
      <c r="B5" s="357" t="s">
        <v>183</v>
      </c>
      <c r="C5" s="357" t="s">
        <v>333</v>
      </c>
      <c r="D5" s="357" t="s">
        <v>334</v>
      </c>
      <c r="E5" s="357" t="s">
        <v>335</v>
      </c>
      <c r="F5" s="357" t="s">
        <v>336</v>
      </c>
      <c r="G5" s="357" t="s">
        <v>187</v>
      </c>
      <c r="H5" s="357" t="s">
        <v>337</v>
      </c>
      <c r="I5" s="357" t="s">
        <v>188</v>
      </c>
    </row>
    <row r="6" spans="1:9" ht="15">
      <c r="A6" s="358" t="s">
        <v>77</v>
      </c>
      <c r="B6" s="358">
        <v>1</v>
      </c>
      <c r="C6" s="358">
        <v>2</v>
      </c>
      <c r="D6" s="358">
        <v>3</v>
      </c>
      <c r="E6" s="358">
        <v>4</v>
      </c>
      <c r="F6" s="358">
        <v>5</v>
      </c>
      <c r="G6" s="358">
        <v>6</v>
      </c>
      <c r="H6" s="358">
        <v>7</v>
      </c>
      <c r="I6" s="358">
        <v>8</v>
      </c>
    </row>
    <row r="7" spans="1:9" ht="15.75">
      <c r="A7" s="359" t="s">
        <v>98</v>
      </c>
      <c r="B7" s="360">
        <v>159764</v>
      </c>
      <c r="C7" s="360">
        <v>164838</v>
      </c>
      <c r="D7" s="360">
        <v>167333</v>
      </c>
      <c r="E7" s="360">
        <v>167215</v>
      </c>
      <c r="F7" s="361">
        <v>101.4420218638906</v>
      </c>
      <c r="G7" s="361">
        <v>101.4420218638906</v>
      </c>
      <c r="H7" s="362">
        <v>2377</v>
      </c>
      <c r="I7" s="362">
        <v>-118</v>
      </c>
    </row>
    <row r="8" spans="1:9" ht="15.75">
      <c r="A8" s="359" t="s">
        <v>99</v>
      </c>
      <c r="B8" s="360">
        <v>116238</v>
      </c>
      <c r="C8" s="360">
        <v>113711</v>
      </c>
      <c r="D8" s="360">
        <v>113711</v>
      </c>
      <c r="E8" s="360">
        <v>112637</v>
      </c>
      <c r="F8" s="361">
        <v>99.05550034737185</v>
      </c>
      <c r="G8" s="361">
        <v>99.05550034737185</v>
      </c>
      <c r="H8" s="362">
        <v>-1074</v>
      </c>
      <c r="I8" s="362">
        <v>-1074</v>
      </c>
    </row>
    <row r="9" spans="1:9" ht="15">
      <c r="A9" s="363" t="s">
        <v>11</v>
      </c>
      <c r="B9" s="364"/>
      <c r="C9" s="364"/>
      <c r="D9" s="364"/>
      <c r="E9" s="364"/>
      <c r="F9" s="361"/>
      <c r="G9" s="361"/>
      <c r="H9" s="362"/>
      <c r="I9" s="362"/>
    </row>
    <row r="10" spans="1:9" ht="15">
      <c r="A10" s="365" t="s">
        <v>100</v>
      </c>
      <c r="B10" s="366">
        <v>1039</v>
      </c>
      <c r="C10" s="366">
        <v>3404</v>
      </c>
      <c r="D10" s="366">
        <v>3404</v>
      </c>
      <c r="E10" s="366">
        <v>1227</v>
      </c>
      <c r="F10" s="361">
        <v>36.04582843713279</v>
      </c>
      <c r="G10" s="361">
        <v>36.04582843713279</v>
      </c>
      <c r="H10" s="362">
        <v>-2177</v>
      </c>
      <c r="I10" s="362">
        <v>-2177</v>
      </c>
    </row>
    <row r="11" spans="1:9" ht="15">
      <c r="A11" s="365" t="s">
        <v>101</v>
      </c>
      <c r="B11" s="366">
        <v>115199</v>
      </c>
      <c r="C11" s="366">
        <v>110307</v>
      </c>
      <c r="D11" s="366">
        <v>110307</v>
      </c>
      <c r="E11" s="366">
        <v>111410</v>
      </c>
      <c r="F11" s="361">
        <v>100.99993654074537</v>
      </c>
      <c r="G11" s="361">
        <v>100.99902997996502</v>
      </c>
      <c r="H11" s="362">
        <v>1103</v>
      </c>
      <c r="I11" s="362">
        <v>1102</v>
      </c>
    </row>
    <row r="12" spans="1:9" ht="15">
      <c r="A12" s="363" t="s">
        <v>56</v>
      </c>
      <c r="B12" s="364"/>
      <c r="C12" s="364"/>
      <c r="D12" s="364"/>
      <c r="E12" s="364"/>
      <c r="F12" s="361"/>
      <c r="G12" s="361"/>
      <c r="H12" s="362"/>
      <c r="I12" s="362"/>
    </row>
    <row r="13" spans="1:9" ht="15">
      <c r="A13" s="365" t="s">
        <v>102</v>
      </c>
      <c r="B13" s="366">
        <v>79607</v>
      </c>
      <c r="C13" s="366">
        <v>76563</v>
      </c>
      <c r="D13" s="366">
        <v>76563</v>
      </c>
      <c r="E13" s="366">
        <v>75984</v>
      </c>
      <c r="F13" s="361">
        <v>99.24376004075074</v>
      </c>
      <c r="G13" s="361">
        <v>99.24</v>
      </c>
      <c r="H13" s="362">
        <v>-579</v>
      </c>
      <c r="I13" s="362">
        <v>-579</v>
      </c>
    </row>
    <row r="14" spans="1:9" ht="15">
      <c r="A14" s="367"/>
      <c r="B14" s="368"/>
      <c r="C14" s="368"/>
      <c r="D14" s="368"/>
      <c r="E14" s="368"/>
      <c r="F14" s="369"/>
      <c r="G14" s="368"/>
      <c r="H14" s="368"/>
      <c r="I14" s="370"/>
    </row>
    <row r="15" spans="1:9" ht="15">
      <c r="A15" s="521"/>
      <c r="B15" s="521"/>
      <c r="C15" s="521"/>
      <c r="D15" s="521"/>
      <c r="E15" s="521"/>
      <c r="F15" s="521"/>
      <c r="G15" s="521"/>
      <c r="H15" s="367"/>
      <c r="I15" s="370"/>
    </row>
  </sheetData>
  <sheetProtection/>
  <mergeCells count="3">
    <mergeCell ref="A2:G2"/>
    <mergeCell ref="A3:G3"/>
    <mergeCell ref="A15:G1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view="pageBreakPreview" zoomScale="80" zoomScaleSheetLayoutView="80" zoomScalePageLayoutView="0" workbookViewId="0" topLeftCell="A1">
      <selection activeCell="E35" sqref="E35"/>
    </sheetView>
  </sheetViews>
  <sheetFormatPr defaultColWidth="8.00390625" defaultRowHeight="12.75"/>
  <cols>
    <col min="1" max="1" width="45.00390625" style="19" customWidth="1"/>
    <col min="2" max="2" width="14.7109375" style="19" customWidth="1"/>
    <col min="3" max="4" width="14.7109375" style="20" customWidth="1"/>
    <col min="5" max="8" width="14.7109375" style="19" customWidth="1"/>
    <col min="9" max="9" width="12.57421875" style="19" customWidth="1"/>
    <col min="10" max="10" width="15.28125" style="19" customWidth="1"/>
    <col min="11" max="11" width="11.57421875" style="19" customWidth="1"/>
    <col min="12" max="12" width="10.7109375" style="19" customWidth="1"/>
    <col min="13" max="16384" width="8.00390625" style="19" customWidth="1"/>
  </cols>
  <sheetData>
    <row r="1" spans="1:9" ht="15">
      <c r="A1" s="355"/>
      <c r="I1" s="21" t="s">
        <v>295</v>
      </c>
    </row>
    <row r="2" spans="1:9" ht="18">
      <c r="A2" s="488" t="s">
        <v>289</v>
      </c>
      <c r="B2" s="488"/>
      <c r="C2" s="488"/>
      <c r="D2" s="488"/>
      <c r="E2" s="488"/>
      <c r="F2" s="488"/>
      <c r="G2" s="488"/>
      <c r="H2" s="488"/>
      <c r="I2" s="488"/>
    </row>
    <row r="3" ht="15">
      <c r="I3" s="21" t="s">
        <v>344</v>
      </c>
    </row>
    <row r="4" spans="1:9" ht="15" customHeight="1">
      <c r="A4" s="510" t="s">
        <v>90</v>
      </c>
      <c r="B4" s="512" t="s">
        <v>307</v>
      </c>
      <c r="C4" s="512" t="s">
        <v>308</v>
      </c>
      <c r="D4" s="512" t="s">
        <v>309</v>
      </c>
      <c r="E4" s="515" t="s">
        <v>310</v>
      </c>
      <c r="F4" s="512" t="s">
        <v>184</v>
      </c>
      <c r="G4" s="517" t="s">
        <v>185</v>
      </c>
      <c r="H4" s="512" t="s">
        <v>299</v>
      </c>
      <c r="I4" s="512" t="s">
        <v>186</v>
      </c>
    </row>
    <row r="5" spans="1:9" ht="15" customHeight="1">
      <c r="A5" s="511"/>
      <c r="B5" s="513"/>
      <c r="C5" s="514"/>
      <c r="D5" s="513"/>
      <c r="E5" s="516"/>
      <c r="F5" s="513"/>
      <c r="G5" s="517"/>
      <c r="H5" s="513"/>
      <c r="I5" s="513"/>
    </row>
    <row r="6" spans="1:10" ht="15">
      <c r="A6" s="343" t="s">
        <v>77</v>
      </c>
      <c r="B6" s="343">
        <v>1</v>
      </c>
      <c r="C6" s="344">
        <v>2</v>
      </c>
      <c r="D6" s="344">
        <v>3</v>
      </c>
      <c r="E6" s="343">
        <v>4</v>
      </c>
      <c r="F6" s="343">
        <v>5</v>
      </c>
      <c r="G6" s="345">
        <v>6</v>
      </c>
      <c r="H6" s="343">
        <v>7</v>
      </c>
      <c r="I6" s="343">
        <v>8</v>
      </c>
      <c r="J6" s="26"/>
    </row>
    <row r="7" spans="1:10" ht="15.75">
      <c r="A7" s="346"/>
      <c r="B7" s="23"/>
      <c r="C7" s="23"/>
      <c r="D7" s="23"/>
      <c r="E7" s="28"/>
      <c r="F7" s="347"/>
      <c r="G7" s="30"/>
      <c r="H7" s="27"/>
      <c r="I7" s="27"/>
      <c r="J7" s="26"/>
    </row>
    <row r="8" spans="1:10" ht="15.75">
      <c r="A8" s="348" t="s">
        <v>245</v>
      </c>
      <c r="B8" s="23">
        <v>813451</v>
      </c>
      <c r="C8" s="23">
        <v>860816</v>
      </c>
      <c r="D8" s="23">
        <v>788555</v>
      </c>
      <c r="E8" s="24">
        <v>782046</v>
      </c>
      <c r="F8" s="349">
        <v>90.84938012304605</v>
      </c>
      <c r="G8" s="29">
        <v>99.17456613679451</v>
      </c>
      <c r="H8" s="23">
        <v>-78770</v>
      </c>
      <c r="I8" s="23">
        <v>-6509</v>
      </c>
      <c r="J8" s="26"/>
    </row>
    <row r="9" spans="1:10" ht="15">
      <c r="A9" s="346" t="s">
        <v>11</v>
      </c>
      <c r="B9" s="27"/>
      <c r="C9" s="27"/>
      <c r="D9" s="27"/>
      <c r="E9" s="28"/>
      <c r="F9" s="347"/>
      <c r="G9" s="30"/>
      <c r="H9" s="27"/>
      <c r="I9" s="27"/>
      <c r="J9" s="26"/>
    </row>
    <row r="10" spans="1:10" ht="15">
      <c r="A10" s="346" t="s">
        <v>246</v>
      </c>
      <c r="B10" s="27">
        <v>709027</v>
      </c>
      <c r="C10" s="27">
        <v>740837</v>
      </c>
      <c r="D10" s="27">
        <v>678889</v>
      </c>
      <c r="E10" s="28">
        <v>686743</v>
      </c>
      <c r="F10" s="347">
        <v>92.69825886126097</v>
      </c>
      <c r="G10" s="30">
        <v>101.15689015435514</v>
      </c>
      <c r="H10" s="27">
        <v>-54094</v>
      </c>
      <c r="I10" s="27">
        <v>7854</v>
      </c>
      <c r="J10" s="26"/>
    </row>
    <row r="11" spans="1:10" ht="15">
      <c r="A11" s="346" t="s">
        <v>247</v>
      </c>
      <c r="B11" s="27">
        <v>45097</v>
      </c>
      <c r="C11" s="27">
        <v>49910</v>
      </c>
      <c r="D11" s="27">
        <v>45184</v>
      </c>
      <c r="E11" s="28">
        <v>43775</v>
      </c>
      <c r="F11" s="347">
        <v>87.70787417351232</v>
      </c>
      <c r="G11" s="30">
        <v>96.88163951841359</v>
      </c>
      <c r="H11" s="27">
        <v>-6135</v>
      </c>
      <c r="I11" s="27">
        <v>-1409</v>
      </c>
      <c r="J11" s="26"/>
    </row>
    <row r="12" spans="1:10" ht="15">
      <c r="A12" s="346" t="s">
        <v>248</v>
      </c>
      <c r="B12" s="27">
        <v>2255</v>
      </c>
      <c r="C12" s="27">
        <v>2598</v>
      </c>
      <c r="D12" s="27">
        <v>2356</v>
      </c>
      <c r="E12" s="28">
        <v>2217</v>
      </c>
      <c r="F12" s="347">
        <v>85.33487297921478</v>
      </c>
      <c r="G12" s="30">
        <v>94.10016977928693</v>
      </c>
      <c r="H12" s="27">
        <v>-381</v>
      </c>
      <c r="I12" s="27">
        <v>-139</v>
      </c>
      <c r="J12" s="26"/>
    </row>
    <row r="13" spans="1:10" ht="15">
      <c r="A13" s="346" t="s">
        <v>249</v>
      </c>
      <c r="B13" s="27">
        <v>56797</v>
      </c>
      <c r="C13" s="27">
        <v>67236</v>
      </c>
      <c r="D13" s="27">
        <v>61922</v>
      </c>
      <c r="E13" s="28">
        <v>49035</v>
      </c>
      <c r="F13" s="347">
        <v>72.92968052828842</v>
      </c>
      <c r="G13" s="30">
        <v>79.18833371015148</v>
      </c>
      <c r="H13" s="27">
        <v>-18201</v>
      </c>
      <c r="I13" s="27">
        <v>-12887</v>
      </c>
      <c r="J13" s="26"/>
    </row>
    <row r="14" spans="1:10" ht="15">
      <c r="A14" s="346" t="s">
        <v>250</v>
      </c>
      <c r="B14" s="27">
        <v>275</v>
      </c>
      <c r="C14" s="27">
        <v>235</v>
      </c>
      <c r="D14" s="27">
        <v>204</v>
      </c>
      <c r="E14" s="28">
        <v>276</v>
      </c>
      <c r="F14" s="347">
        <v>117.44680851063829</v>
      </c>
      <c r="G14" s="30">
        <v>135.29411764705884</v>
      </c>
      <c r="H14" s="27">
        <v>41</v>
      </c>
      <c r="I14" s="27">
        <v>72</v>
      </c>
      <c r="J14" s="26"/>
    </row>
    <row r="15" spans="1:10" ht="15.75">
      <c r="A15" s="350"/>
      <c r="B15" s="33"/>
      <c r="C15" s="351"/>
      <c r="D15" s="351"/>
      <c r="E15" s="34"/>
      <c r="F15" s="352"/>
      <c r="G15" s="35"/>
      <c r="H15" s="33"/>
      <c r="I15" s="33"/>
      <c r="J15" s="26"/>
    </row>
    <row r="16" spans="1:10" ht="15.75">
      <c r="A16" s="348" t="s">
        <v>251</v>
      </c>
      <c r="B16" s="23">
        <v>839951</v>
      </c>
      <c r="C16" s="23">
        <v>895237</v>
      </c>
      <c r="D16" s="23">
        <v>823337</v>
      </c>
      <c r="E16" s="24">
        <v>804857</v>
      </c>
      <c r="F16" s="349">
        <v>89.90434935106569</v>
      </c>
      <c r="G16" s="29">
        <v>97.75547558290226</v>
      </c>
      <c r="H16" s="23">
        <v>-90380</v>
      </c>
      <c r="I16" s="23">
        <v>-18480</v>
      </c>
      <c r="J16" s="26"/>
    </row>
    <row r="17" spans="1:10" ht="15">
      <c r="A17" s="346" t="s">
        <v>11</v>
      </c>
      <c r="B17" s="27"/>
      <c r="C17" s="27"/>
      <c r="D17" s="27"/>
      <c r="E17" s="28"/>
      <c r="F17" s="347"/>
      <c r="G17" s="30"/>
      <c r="H17" s="27"/>
      <c r="I17" s="27"/>
      <c r="J17" s="26"/>
    </row>
    <row r="18" spans="1:10" ht="15">
      <c r="A18" s="346" t="s">
        <v>252</v>
      </c>
      <c r="B18" s="27">
        <v>752443</v>
      </c>
      <c r="C18" s="27">
        <v>789378</v>
      </c>
      <c r="D18" s="27">
        <v>722797</v>
      </c>
      <c r="E18" s="27">
        <v>728937</v>
      </c>
      <c r="F18" s="347">
        <v>92.34321199729408</v>
      </c>
      <c r="G18" s="30">
        <v>100.84947779251989</v>
      </c>
      <c r="H18" s="27">
        <v>-60441</v>
      </c>
      <c r="I18" s="27">
        <v>6140</v>
      </c>
      <c r="J18" s="26"/>
    </row>
    <row r="19" spans="1:10" ht="15">
      <c r="A19" s="346" t="s">
        <v>338</v>
      </c>
      <c r="B19" s="27">
        <v>705329</v>
      </c>
      <c r="C19" s="27">
        <v>737133</v>
      </c>
      <c r="D19" s="27">
        <v>675495</v>
      </c>
      <c r="E19" s="28">
        <v>683174</v>
      </c>
      <c r="F19" s="347">
        <v>92.67988273486603</v>
      </c>
      <c r="G19" s="30">
        <v>101.13679597924485</v>
      </c>
      <c r="H19" s="27">
        <v>-53959</v>
      </c>
      <c r="I19" s="27">
        <v>7679</v>
      </c>
      <c r="J19" s="26"/>
    </row>
    <row r="20" spans="1:9" ht="15">
      <c r="A20" s="346" t="s">
        <v>339</v>
      </c>
      <c r="B20" s="27">
        <v>44870</v>
      </c>
      <c r="C20" s="27">
        <v>49660</v>
      </c>
      <c r="D20" s="27">
        <v>44958</v>
      </c>
      <c r="E20" s="28">
        <v>43557</v>
      </c>
      <c r="F20" s="347">
        <v>87.71043093032623</v>
      </c>
      <c r="G20" s="30">
        <v>96.883758174296</v>
      </c>
      <c r="H20" s="27">
        <v>-6103</v>
      </c>
      <c r="I20" s="27">
        <v>-1401</v>
      </c>
    </row>
    <row r="21" spans="1:9" ht="15">
      <c r="A21" s="346" t="s">
        <v>340</v>
      </c>
      <c r="B21" s="27">
        <v>2244</v>
      </c>
      <c r="C21" s="27">
        <v>2585</v>
      </c>
      <c r="D21" s="27">
        <v>2344</v>
      </c>
      <c r="E21" s="28">
        <v>2206</v>
      </c>
      <c r="F21" s="347">
        <v>85.3384912959381</v>
      </c>
      <c r="G21" s="30">
        <v>94.11262798634812</v>
      </c>
      <c r="H21" s="27">
        <v>-379</v>
      </c>
      <c r="I21" s="27">
        <v>-138</v>
      </c>
    </row>
    <row r="22" spans="1:9" ht="27.75" customHeight="1">
      <c r="A22" s="346" t="s">
        <v>253</v>
      </c>
      <c r="B22" s="27">
        <v>56514</v>
      </c>
      <c r="C22" s="27">
        <v>66900</v>
      </c>
      <c r="D22" s="27">
        <v>61612</v>
      </c>
      <c r="E22" s="28">
        <v>48789</v>
      </c>
      <c r="F22" s="347">
        <v>72.92825112107624</v>
      </c>
      <c r="G22" s="30">
        <v>79.18749594234889</v>
      </c>
      <c r="H22" s="27">
        <v>-18111</v>
      </c>
      <c r="I22" s="27">
        <v>-12823</v>
      </c>
    </row>
    <row r="23" spans="1:9" ht="15">
      <c r="A23" s="346" t="s">
        <v>254</v>
      </c>
      <c r="B23" s="27">
        <v>275</v>
      </c>
      <c r="C23" s="27">
        <v>235</v>
      </c>
      <c r="D23" s="27">
        <v>204</v>
      </c>
      <c r="E23" s="28">
        <v>276</v>
      </c>
      <c r="F23" s="347">
        <v>117.44680851063829</v>
      </c>
      <c r="G23" s="30">
        <v>135.29411764705884</v>
      </c>
      <c r="H23" s="27">
        <v>41</v>
      </c>
      <c r="I23" s="27">
        <v>72</v>
      </c>
    </row>
    <row r="24" spans="1:9" ht="15">
      <c r="A24" s="346" t="s">
        <v>255</v>
      </c>
      <c r="B24" s="27">
        <v>45</v>
      </c>
      <c r="C24" s="27">
        <v>0</v>
      </c>
      <c r="D24" s="27">
        <v>0</v>
      </c>
      <c r="E24" s="28">
        <v>52</v>
      </c>
      <c r="F24" s="347">
        <v>0</v>
      </c>
      <c r="G24" s="30">
        <v>0</v>
      </c>
      <c r="H24" s="27">
        <v>52</v>
      </c>
      <c r="I24" s="27">
        <v>52</v>
      </c>
    </row>
    <row r="25" spans="1:9" ht="15">
      <c r="A25" s="350" t="s">
        <v>256</v>
      </c>
      <c r="B25" s="33">
        <v>30674</v>
      </c>
      <c r="C25" s="34">
        <v>38724</v>
      </c>
      <c r="D25" s="33">
        <v>38724</v>
      </c>
      <c r="E25" s="34">
        <v>26803</v>
      </c>
      <c r="F25" s="352">
        <v>69.21547360809834</v>
      </c>
      <c r="G25" s="35">
        <v>69.21547360809834</v>
      </c>
      <c r="H25" s="33">
        <v>-11921</v>
      </c>
      <c r="I25" s="33">
        <v>-11921</v>
      </c>
    </row>
    <row r="26" spans="1:7" ht="15.75">
      <c r="A26" s="22"/>
      <c r="C26" s="36"/>
      <c r="D26" s="36"/>
      <c r="E26" s="36"/>
      <c r="F26" s="36"/>
      <c r="G26" s="36"/>
    </row>
    <row r="27" spans="1:7" ht="15">
      <c r="A27" s="353" t="s">
        <v>341</v>
      </c>
      <c r="C27" s="36"/>
      <c r="D27" s="36"/>
      <c r="E27" s="354"/>
      <c r="F27" s="354"/>
      <c r="G27" s="36"/>
    </row>
    <row r="28" spans="1:7" ht="15">
      <c r="A28" s="19" t="s">
        <v>342</v>
      </c>
      <c r="E28" s="36"/>
      <c r="F28" s="36"/>
      <c r="G28" s="36"/>
    </row>
    <row r="29" spans="1:7" ht="15">
      <c r="A29" s="19" t="s">
        <v>343</v>
      </c>
      <c r="E29" s="36"/>
      <c r="F29" s="36"/>
      <c r="G29" s="36"/>
    </row>
    <row r="30" spans="3:7" ht="15">
      <c r="C30" s="36"/>
      <c r="D30" s="36"/>
      <c r="E30" s="36"/>
      <c r="F30" s="36"/>
      <c r="G30" s="36"/>
    </row>
    <row r="31" spans="3:7" ht="15">
      <c r="C31" s="26"/>
      <c r="D31" s="26"/>
      <c r="E31" s="26"/>
      <c r="F31" s="26"/>
      <c r="G31" s="26"/>
    </row>
    <row r="32" spans="3:7" ht="15">
      <c r="C32" s="26"/>
      <c r="D32" s="26"/>
      <c r="E32" s="42"/>
      <c r="F32" s="42"/>
      <c r="G32" s="42"/>
    </row>
    <row r="33" spans="3:7" ht="15">
      <c r="C33" s="26"/>
      <c r="D33" s="26"/>
      <c r="E33" s="26"/>
      <c r="F33" s="26"/>
      <c r="G33" s="26"/>
    </row>
    <row r="34" spans="3:6" ht="15">
      <c r="C34" s="26"/>
      <c r="D34" s="26"/>
      <c r="E34" s="26"/>
      <c r="F34" s="26"/>
    </row>
    <row r="35" spans="3:6" ht="15">
      <c r="C35" s="26"/>
      <c r="D35" s="26"/>
      <c r="E35" s="26"/>
      <c r="F35" s="26"/>
    </row>
    <row r="36" spans="3:7" ht="15">
      <c r="C36" s="26"/>
      <c r="D36" s="26"/>
      <c r="E36" s="42"/>
      <c r="F36" s="42"/>
      <c r="G36" s="26"/>
    </row>
    <row r="37" spans="3:7" ht="15">
      <c r="C37" s="26"/>
      <c r="D37" s="26"/>
      <c r="E37" s="26"/>
      <c r="F37" s="26"/>
      <c r="G37" s="26"/>
    </row>
    <row r="38" spans="3:7" ht="15">
      <c r="C38" s="26"/>
      <c r="D38" s="26"/>
      <c r="E38" s="26"/>
      <c r="F38" s="26"/>
      <c r="G38" s="26"/>
    </row>
    <row r="39" spans="3:4" ht="15">
      <c r="C39" s="19"/>
      <c r="D39" s="19"/>
    </row>
    <row r="40" spans="3:7" ht="15">
      <c r="C40" s="26"/>
      <c r="D40" s="26"/>
      <c r="E40" s="26"/>
      <c r="F40" s="26"/>
      <c r="G40" s="26"/>
    </row>
    <row r="41" spans="3:4" ht="15">
      <c r="C41" s="26"/>
      <c r="D41" s="26"/>
    </row>
    <row r="42" spans="3:4" ht="15">
      <c r="C42" s="19"/>
      <c r="D42" s="19"/>
    </row>
    <row r="43" spans="3:7" ht="15">
      <c r="C43" s="19"/>
      <c r="D43" s="19"/>
      <c r="E43" s="26"/>
      <c r="F43" s="26"/>
      <c r="G43" s="26"/>
    </row>
    <row r="45" spans="3:6" ht="15">
      <c r="C45" s="43"/>
      <c r="D45" s="43"/>
      <c r="E45" s="26"/>
      <c r="F45" s="26"/>
    </row>
    <row r="46" spans="5:7" ht="15">
      <c r="E46" s="26"/>
      <c r="F46" s="26"/>
      <c r="G46" s="26"/>
    </row>
    <row r="47" spans="5:7" ht="15">
      <c r="E47" s="26"/>
      <c r="F47" s="26"/>
      <c r="G47" s="26"/>
    </row>
    <row r="50" spans="3:4" ht="15">
      <c r="C50" s="43"/>
      <c r="D50" s="43"/>
    </row>
    <row r="51" spans="3:7" ht="15">
      <c r="C51" s="43"/>
      <c r="D51" s="43"/>
      <c r="E51" s="26"/>
      <c r="F51" s="26"/>
      <c r="G51" s="26"/>
    </row>
    <row r="52" spans="3:4" ht="15">
      <c r="C52" s="43"/>
      <c r="D52" s="43"/>
    </row>
    <row r="54" spans="5:7" ht="15">
      <c r="E54" s="20"/>
      <c r="F54" s="20"/>
      <c r="G54" s="20"/>
    </row>
    <row r="55" spans="5:7" ht="15">
      <c r="E55" s="20"/>
      <c r="F55" s="20"/>
      <c r="G55" s="20"/>
    </row>
    <row r="56" spans="5:7" ht="15">
      <c r="E56" s="20"/>
      <c r="F56" s="20"/>
      <c r="G56" s="20"/>
    </row>
    <row r="62" spans="5:7" ht="15">
      <c r="E62" s="26"/>
      <c r="F62" s="26"/>
      <c r="G62" s="26"/>
    </row>
    <row r="65" spans="3:4" ht="15">
      <c r="C65" s="19"/>
      <c r="D65" s="19"/>
    </row>
    <row r="66" spans="3:7" ht="15">
      <c r="C66" s="19"/>
      <c r="D66" s="19"/>
      <c r="E66" s="26"/>
      <c r="F66" s="26"/>
      <c r="G66" s="26"/>
    </row>
  </sheetData>
  <sheetProtection/>
  <mergeCells count="10">
    <mergeCell ref="H4:H5"/>
    <mergeCell ref="I4:I5"/>
    <mergeCell ref="A2:I2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view="pageBreakPreview" zoomScale="60" zoomScalePageLayoutView="0" workbookViewId="0" topLeftCell="A1">
      <selection activeCell="T13" sqref="T13"/>
    </sheetView>
  </sheetViews>
  <sheetFormatPr defaultColWidth="9.140625" defaultRowHeight="12.75"/>
  <cols>
    <col min="1" max="1" width="24.7109375" style="0" customWidth="1"/>
    <col min="2" max="2" width="19.8515625" style="0" bestFit="1" customWidth="1"/>
    <col min="3" max="3" width="21.57421875" style="0" bestFit="1" customWidth="1"/>
    <col min="4" max="4" width="20.8515625" style="0" customWidth="1"/>
    <col min="5" max="5" width="18.8515625" style="0" customWidth="1"/>
    <col min="6" max="6" width="19.140625" style="0" bestFit="1" customWidth="1"/>
    <col min="7" max="7" width="20.140625" style="0" bestFit="1" customWidth="1"/>
    <col min="8" max="8" width="15.28125" style="0" bestFit="1" customWidth="1"/>
    <col min="9" max="9" width="18.57421875" style="0" customWidth="1"/>
    <col min="10" max="10" width="22.28125" style="0" bestFit="1" customWidth="1"/>
  </cols>
  <sheetData>
    <row r="1" spans="1:10" ht="15">
      <c r="A1" s="99"/>
      <c r="B1" s="99"/>
      <c r="C1" s="99"/>
      <c r="D1" s="99"/>
      <c r="E1" s="99"/>
      <c r="F1" s="99"/>
      <c r="G1" s="99"/>
      <c r="H1" s="99"/>
      <c r="I1" s="99"/>
      <c r="J1" s="47" t="s">
        <v>265</v>
      </c>
    </row>
    <row r="2" spans="1:10" ht="15" customHeight="1">
      <c r="A2" s="432" t="s">
        <v>357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15.75" customHeight="1">
      <c r="A3" s="433" t="s">
        <v>264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0" ht="15">
      <c r="A4" s="103"/>
      <c r="B4" s="99"/>
      <c r="C4" s="99"/>
      <c r="D4" s="99"/>
      <c r="E4" s="99"/>
      <c r="F4" s="99"/>
      <c r="G4" s="99"/>
      <c r="H4" s="99"/>
      <c r="I4" s="99"/>
      <c r="J4" s="45" t="s">
        <v>133</v>
      </c>
    </row>
    <row r="5" ht="13.5" thickBot="1"/>
    <row r="6" spans="1:10" s="251" customFormat="1" ht="63">
      <c r="A6" s="252"/>
      <c r="B6" s="253" t="s">
        <v>28</v>
      </c>
      <c r="C6" s="253" t="s">
        <v>29</v>
      </c>
      <c r="D6" s="253" t="s">
        <v>30</v>
      </c>
      <c r="E6" s="253" t="s">
        <v>31</v>
      </c>
      <c r="F6" s="253" t="s">
        <v>32</v>
      </c>
      <c r="G6" s="253" t="s">
        <v>33</v>
      </c>
      <c r="H6" s="253" t="s">
        <v>34</v>
      </c>
      <c r="I6" s="253" t="s">
        <v>35</v>
      </c>
      <c r="J6" s="254" t="s">
        <v>301</v>
      </c>
    </row>
    <row r="7" spans="1:10" ht="60.75">
      <c r="A7" s="262" t="s">
        <v>302</v>
      </c>
      <c r="B7" s="263">
        <v>45480963.47</v>
      </c>
      <c r="C7" s="263">
        <v>105556141.96</v>
      </c>
      <c r="D7" s="263">
        <v>47675309.57</v>
      </c>
      <c r="E7" s="263">
        <v>1968733.6</v>
      </c>
      <c r="F7" s="263">
        <v>4188664.81</v>
      </c>
      <c r="G7" s="263">
        <v>12589.2</v>
      </c>
      <c r="H7" s="263">
        <v>0</v>
      </c>
      <c r="I7" s="263">
        <v>824034.83</v>
      </c>
      <c r="J7" s="263">
        <f>SUM(B7:I7)</f>
        <v>205706437.44</v>
      </c>
    </row>
    <row r="8" spans="1:10" ht="15">
      <c r="A8" s="264" t="s">
        <v>36</v>
      </c>
      <c r="B8" s="263">
        <v>17370.11</v>
      </c>
      <c r="C8" s="263">
        <v>661986.63</v>
      </c>
      <c r="D8" s="263">
        <v>572646.76</v>
      </c>
      <c r="E8" s="263">
        <v>0</v>
      </c>
      <c r="F8" s="263">
        <v>0</v>
      </c>
      <c r="G8" s="263">
        <v>0</v>
      </c>
      <c r="H8" s="263">
        <v>17370.11</v>
      </c>
      <c r="I8" s="263">
        <v>1209676.79</v>
      </c>
      <c r="J8" s="263">
        <f>SUM(B8:I8)</f>
        <v>2479050.4000000004</v>
      </c>
    </row>
    <row r="9" spans="1:10" ht="15">
      <c r="A9" s="264" t="s">
        <v>37</v>
      </c>
      <c r="B9" s="263">
        <v>1914422.52</v>
      </c>
      <c r="C9" s="263">
        <v>0</v>
      </c>
      <c r="D9" s="263">
        <v>1739328.49</v>
      </c>
      <c r="E9" s="263">
        <v>90137.26</v>
      </c>
      <c r="F9" s="263">
        <v>0</v>
      </c>
      <c r="G9" s="263">
        <v>0</v>
      </c>
      <c r="H9" s="263">
        <v>17370.11</v>
      </c>
      <c r="I9" s="263">
        <v>1213230.06</v>
      </c>
      <c r="J9" s="263">
        <f>SUM(B9:I9)</f>
        <v>4974488.4399999995</v>
      </c>
    </row>
    <row r="10" spans="1:10" ht="15">
      <c r="A10" s="264" t="s">
        <v>38</v>
      </c>
      <c r="B10" s="263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</row>
    <row r="11" spans="1:10" ht="30">
      <c r="A11" s="264" t="s">
        <v>5</v>
      </c>
      <c r="B11" s="263">
        <f>SUM(B7+B8-B9)</f>
        <v>43583911.059999995</v>
      </c>
      <c r="C11" s="263">
        <f aca="true" t="shared" si="0" ref="C11:I11">SUM(C7+C8-C9)</f>
        <v>106218128.58999999</v>
      </c>
      <c r="D11" s="263">
        <f t="shared" si="0"/>
        <v>46508627.839999996</v>
      </c>
      <c r="E11" s="263">
        <f t="shared" si="0"/>
        <v>1878596.34</v>
      </c>
      <c r="F11" s="263">
        <f t="shared" si="0"/>
        <v>4188664.81</v>
      </c>
      <c r="G11" s="263">
        <f>SUM(G7+G8-G9)</f>
        <v>12589.2</v>
      </c>
      <c r="H11" s="263">
        <f t="shared" si="0"/>
        <v>0</v>
      </c>
      <c r="I11" s="263">
        <f t="shared" si="0"/>
        <v>820481.56</v>
      </c>
      <c r="J11" s="263">
        <f>SUM(J7+J8-J9)</f>
        <v>203210999.4</v>
      </c>
    </row>
    <row r="12" spans="1:10" ht="45.75">
      <c r="A12" s="262" t="s">
        <v>303</v>
      </c>
      <c r="B12" s="263">
        <v>41916016.38</v>
      </c>
      <c r="C12" s="263">
        <v>25887012.74</v>
      </c>
      <c r="D12" s="263">
        <v>41724276.59</v>
      </c>
      <c r="E12" s="263">
        <v>1844291.29</v>
      </c>
      <c r="F12" s="263">
        <v>0</v>
      </c>
      <c r="G12" s="263">
        <v>0</v>
      </c>
      <c r="H12" s="263">
        <v>0</v>
      </c>
      <c r="I12" s="263">
        <v>0</v>
      </c>
      <c r="J12" s="263">
        <f>SUM(B12:I12)</f>
        <v>111371597.00000001</v>
      </c>
    </row>
    <row r="13" spans="1:10" ht="15">
      <c r="A13" s="264" t="s">
        <v>39</v>
      </c>
      <c r="B13" s="263">
        <v>2528549.96</v>
      </c>
      <c r="C13" s="263">
        <v>3354050.51</v>
      </c>
      <c r="D13" s="263">
        <v>3851066.43</v>
      </c>
      <c r="E13" s="263">
        <v>108986.68</v>
      </c>
      <c r="F13" s="263">
        <v>0</v>
      </c>
      <c r="G13" s="263">
        <v>0</v>
      </c>
      <c r="H13" s="263">
        <v>0</v>
      </c>
      <c r="I13" s="263">
        <v>0</v>
      </c>
      <c r="J13" s="263">
        <f>SUM(B13:I13)</f>
        <v>9842653.58</v>
      </c>
    </row>
    <row r="14" spans="1:10" ht="15">
      <c r="A14" s="264" t="s">
        <v>40</v>
      </c>
      <c r="B14" s="263">
        <v>1994835.92</v>
      </c>
      <c r="C14" s="263">
        <v>67429.54</v>
      </c>
      <c r="D14" s="263">
        <v>1939751.39</v>
      </c>
      <c r="E14" s="263">
        <v>94484.55</v>
      </c>
      <c r="F14" s="263">
        <v>0</v>
      </c>
      <c r="G14" s="263">
        <v>0</v>
      </c>
      <c r="H14" s="263">
        <v>0</v>
      </c>
      <c r="I14" s="263">
        <v>0</v>
      </c>
      <c r="J14" s="263">
        <f>SUM(B14:I14)</f>
        <v>4096501.3999999994</v>
      </c>
    </row>
    <row r="15" spans="1:10" ht="30">
      <c r="A15" s="264" t="s">
        <v>5</v>
      </c>
      <c r="B15" s="263">
        <f>SUM(B12+B13-B14)</f>
        <v>42449730.42</v>
      </c>
      <c r="C15" s="263">
        <f>SUM(C12+C13-C14)</f>
        <v>29173633.71</v>
      </c>
      <c r="D15" s="263">
        <f>SUM(D12+D13-D14)</f>
        <v>43635591.63</v>
      </c>
      <c r="E15" s="263">
        <f>SUM(E12+E13-E14)</f>
        <v>1858793.42</v>
      </c>
      <c r="F15" s="263">
        <v>0</v>
      </c>
      <c r="G15" s="263">
        <v>0</v>
      </c>
      <c r="H15" s="263">
        <v>0</v>
      </c>
      <c r="I15" s="263">
        <v>0</v>
      </c>
      <c r="J15" s="263">
        <f>SUM(J12+J13-J14)</f>
        <v>117117749.18</v>
      </c>
    </row>
    <row r="16" spans="1:10" ht="60.75">
      <c r="A16" s="262" t="s">
        <v>304</v>
      </c>
      <c r="B16" s="263"/>
      <c r="C16" s="263"/>
      <c r="D16" s="263"/>
      <c r="E16" s="263"/>
      <c r="F16" s="263"/>
      <c r="G16" s="263"/>
      <c r="H16" s="263"/>
      <c r="I16" s="263"/>
      <c r="J16" s="263"/>
    </row>
    <row r="17" spans="1:10" ht="15">
      <c r="A17" s="264" t="s">
        <v>36</v>
      </c>
      <c r="B17" s="263"/>
      <c r="C17" s="263"/>
      <c r="D17" s="263"/>
      <c r="E17" s="263"/>
      <c r="F17" s="263"/>
      <c r="G17" s="263"/>
      <c r="H17" s="263"/>
      <c r="I17" s="263"/>
      <c r="J17" s="263"/>
    </row>
    <row r="18" spans="1:10" ht="15">
      <c r="A18" s="264" t="s">
        <v>37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0" ht="30">
      <c r="A19" s="264" t="s">
        <v>5</v>
      </c>
      <c r="B19" s="263"/>
      <c r="C19" s="263"/>
      <c r="D19" s="263"/>
      <c r="E19" s="263"/>
      <c r="F19" s="263"/>
      <c r="G19" s="263"/>
      <c r="H19" s="263"/>
      <c r="I19" s="263"/>
      <c r="J19" s="263"/>
    </row>
    <row r="20" spans="1:10" ht="15.75">
      <c r="A20" s="434" t="s">
        <v>41</v>
      </c>
      <c r="B20" s="434"/>
      <c r="C20" s="434"/>
      <c r="D20" s="434"/>
      <c r="E20" s="434"/>
      <c r="F20" s="434"/>
      <c r="G20" s="434"/>
      <c r="H20" s="434"/>
      <c r="I20" s="434"/>
      <c r="J20" s="434"/>
    </row>
    <row r="21" spans="1:10" ht="45">
      <c r="A21" s="264" t="s">
        <v>42</v>
      </c>
      <c r="B21" s="263">
        <f>SUM(B7-B12)</f>
        <v>3564947.089999996</v>
      </c>
      <c r="C21" s="263">
        <f>SUM(C7-C12)</f>
        <v>79669129.22</v>
      </c>
      <c r="D21" s="263">
        <f>SUM(D7-D12)</f>
        <v>5951032.979999997</v>
      </c>
      <c r="E21" s="263">
        <f>SUM(E7-E12)</f>
        <v>124442.31000000006</v>
      </c>
      <c r="F21" s="263">
        <f>SUM(F7)</f>
        <v>4188664.81</v>
      </c>
      <c r="G21" s="263">
        <f>SUM(G7)</f>
        <v>12589.2</v>
      </c>
      <c r="H21" s="263">
        <f>SUM(H7)</f>
        <v>0</v>
      </c>
      <c r="I21" s="263">
        <f>SUM(I7)</f>
        <v>824034.83</v>
      </c>
      <c r="J21" s="263">
        <f>SUM(B21:I21)</f>
        <v>94334840.44</v>
      </c>
    </row>
    <row r="22" spans="1:10" ht="30">
      <c r="A22" s="264" t="s">
        <v>5</v>
      </c>
      <c r="B22" s="263">
        <f>SUM(B11-B15)</f>
        <v>1134180.6399999931</v>
      </c>
      <c r="C22" s="263">
        <f>SUM(C11-C15)</f>
        <v>77044494.88</v>
      </c>
      <c r="D22" s="263">
        <f>SUM(D11-D15)</f>
        <v>2873036.2099999934</v>
      </c>
      <c r="E22" s="263">
        <f>SUM(E11-E15)</f>
        <v>19802.92000000016</v>
      </c>
      <c r="F22" s="263">
        <f>SUM(F11)</f>
        <v>4188664.81</v>
      </c>
      <c r="G22" s="263">
        <f>SUM(G11)</f>
        <v>12589.2</v>
      </c>
      <c r="H22" s="263">
        <f>SUM(H11)</f>
        <v>0</v>
      </c>
      <c r="I22" s="263">
        <f>SUM(I11)</f>
        <v>820481.56</v>
      </c>
      <c r="J22" s="263">
        <f>SUM(B22:I22)</f>
        <v>86093250.21999998</v>
      </c>
    </row>
  </sheetData>
  <sheetProtection/>
  <mergeCells count="3">
    <mergeCell ref="A2:J2"/>
    <mergeCell ref="A3:J3"/>
    <mergeCell ref="A20:J20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E20" sqref="E20"/>
    </sheetView>
  </sheetViews>
  <sheetFormatPr defaultColWidth="18.421875" defaultRowHeight="12.75"/>
  <cols>
    <col min="1" max="1" width="46.421875" style="0" customWidth="1"/>
    <col min="2" max="2" width="26.28125" style="0" customWidth="1"/>
    <col min="3" max="3" width="26.57421875" style="0" customWidth="1"/>
  </cols>
  <sheetData>
    <row r="1" spans="1:3" ht="15">
      <c r="A1" s="104"/>
      <c r="B1" s="104"/>
      <c r="C1" s="47" t="s">
        <v>266</v>
      </c>
    </row>
    <row r="2" spans="1:3" ht="15">
      <c r="A2" s="104"/>
      <c r="B2" s="104"/>
      <c r="C2" s="104"/>
    </row>
    <row r="3" spans="1:3" s="1" customFormat="1" ht="34.5" customHeight="1">
      <c r="A3" s="445" t="s">
        <v>267</v>
      </c>
      <c r="B3" s="445"/>
      <c r="C3" s="445"/>
    </row>
    <row r="4" spans="1:3" ht="15">
      <c r="A4" s="446" t="s">
        <v>268</v>
      </c>
      <c r="B4" s="446"/>
      <c r="C4" s="446"/>
    </row>
    <row r="5" spans="1:3" ht="15.75">
      <c r="A5" s="106"/>
      <c r="B5" s="106"/>
      <c r="C5" s="106"/>
    </row>
    <row r="6" spans="1:3" ht="15.75" thickBot="1">
      <c r="A6" s="105"/>
      <c r="B6" s="104"/>
      <c r="C6" s="107" t="s">
        <v>133</v>
      </c>
    </row>
    <row r="7" spans="1:3" s="2" customFormat="1" ht="33.75" customHeight="1">
      <c r="A7" s="435" t="s">
        <v>43</v>
      </c>
      <c r="B7" s="438" t="s">
        <v>44</v>
      </c>
      <c r="C7" s="439"/>
    </row>
    <row r="8" spans="1:3" s="2" customFormat="1" ht="15.75">
      <c r="A8" s="436"/>
      <c r="B8" s="440" t="s">
        <v>45</v>
      </c>
      <c r="C8" s="441"/>
    </row>
    <row r="9" spans="1:3" s="2" customFormat="1" ht="48" thickBot="1">
      <c r="A9" s="437"/>
      <c r="B9" s="247" t="s">
        <v>46</v>
      </c>
      <c r="C9" s="140" t="s">
        <v>47</v>
      </c>
    </row>
    <row r="10" spans="1:3" s="2" customFormat="1" ht="16.5" customHeight="1">
      <c r="A10" s="111" t="s">
        <v>48</v>
      </c>
      <c r="B10" s="95">
        <v>423115934.58</v>
      </c>
      <c r="C10" s="287">
        <v>422900567.9</v>
      </c>
    </row>
    <row r="11" spans="1:3" s="2" customFormat="1" ht="16.5" customHeight="1">
      <c r="A11" s="98" t="s">
        <v>49</v>
      </c>
      <c r="B11" s="96">
        <v>157999508.66999993</v>
      </c>
      <c r="C11" s="288">
        <v>133374490.98</v>
      </c>
    </row>
    <row r="12" spans="1:3" s="2" customFormat="1" ht="16.5" customHeight="1">
      <c r="A12" s="98" t="s">
        <v>50</v>
      </c>
      <c r="B12" s="96">
        <v>1892884.1399999994</v>
      </c>
      <c r="C12" s="288">
        <v>1899032.49</v>
      </c>
    </row>
    <row r="13" spans="1:3" s="2" customFormat="1" ht="16.5" customHeight="1">
      <c r="A13" s="98" t="s">
        <v>51</v>
      </c>
      <c r="B13" s="96">
        <v>489261.1700000001</v>
      </c>
      <c r="C13" s="288">
        <v>554282.45</v>
      </c>
    </row>
    <row r="14" spans="1:3" s="2" customFormat="1" ht="16.5" customHeight="1">
      <c r="A14" s="98" t="s">
        <v>52</v>
      </c>
      <c r="B14" s="96">
        <v>-365296.67999999993</v>
      </c>
      <c r="C14" s="288">
        <v>-6800290.5</v>
      </c>
    </row>
    <row r="15" spans="1:3" s="2" customFormat="1" ht="16.5" customHeight="1">
      <c r="A15" s="98" t="s">
        <v>53</v>
      </c>
      <c r="B15" s="96">
        <v>8804042.44</v>
      </c>
      <c r="C15" s="288">
        <v>8758648.19</v>
      </c>
    </row>
    <row r="16" spans="1:3" s="2" customFormat="1" ht="16.5" customHeight="1" thickBot="1">
      <c r="A16" s="113" t="s">
        <v>54</v>
      </c>
      <c r="B16" s="114">
        <v>3383185.34</v>
      </c>
      <c r="C16" s="289">
        <v>3073483.64</v>
      </c>
    </row>
    <row r="17" spans="1:3" s="2" customFormat="1" ht="16.5" customHeight="1" thickBot="1">
      <c r="A17" s="291" t="s">
        <v>55</v>
      </c>
      <c r="B17" s="292">
        <v>595319519.6599998</v>
      </c>
      <c r="C17" s="290">
        <v>563760215.17</v>
      </c>
    </row>
    <row r="18" spans="1:3" s="2" customFormat="1" ht="16.5" customHeight="1">
      <c r="A18" s="442" t="s">
        <v>56</v>
      </c>
      <c r="B18" s="443"/>
      <c r="C18" s="444"/>
    </row>
    <row r="19" spans="1:3" s="2" customFormat="1" ht="16.5" customHeight="1">
      <c r="A19" s="212" t="s">
        <v>57</v>
      </c>
      <c r="B19" s="296">
        <v>594617827.4899998</v>
      </c>
      <c r="C19" s="297">
        <v>563329492.98</v>
      </c>
    </row>
    <row r="20" spans="1:3" s="2" customFormat="1" ht="15">
      <c r="A20" s="198" t="s">
        <v>58</v>
      </c>
      <c r="B20" s="296">
        <v>701692.1699999999</v>
      </c>
      <c r="C20" s="294">
        <v>430722.19</v>
      </c>
    </row>
    <row r="21" spans="1:3" s="2" customFormat="1" ht="16.5" customHeight="1">
      <c r="A21" s="198" t="s">
        <v>59</v>
      </c>
      <c r="B21" s="295" t="s">
        <v>356</v>
      </c>
      <c r="C21" s="293" t="s">
        <v>356</v>
      </c>
    </row>
    <row r="22" spans="1:3" s="2" customFormat="1" ht="16.5" customHeight="1" thickBot="1">
      <c r="A22" s="207" t="s">
        <v>60</v>
      </c>
      <c r="B22" s="386" t="s">
        <v>356</v>
      </c>
      <c r="C22" s="387" t="s">
        <v>356</v>
      </c>
    </row>
    <row r="24" spans="2:3" ht="12.75">
      <c r="B24" s="17"/>
      <c r="C24" s="17"/>
    </row>
  </sheetData>
  <sheetProtection/>
  <mergeCells count="6">
    <mergeCell ref="A7:A9"/>
    <mergeCell ref="B7:C7"/>
    <mergeCell ref="B8:C8"/>
    <mergeCell ref="A18:C18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view="pageBreakPreview" zoomScale="60" zoomScalePageLayoutView="0" workbookViewId="0" topLeftCell="A1">
      <selection activeCell="B16" sqref="B16"/>
    </sheetView>
  </sheetViews>
  <sheetFormatPr defaultColWidth="9.140625" defaultRowHeight="12.75"/>
  <cols>
    <col min="1" max="2" width="21.28125" style="0" customWidth="1"/>
    <col min="3" max="3" width="24.140625" style="0" customWidth="1"/>
    <col min="4" max="4" width="25.8515625" style="0" customWidth="1"/>
    <col min="5" max="10" width="21.28125" style="0" customWidth="1"/>
    <col min="11" max="11" width="20.28125" style="0" customWidth="1"/>
    <col min="12" max="12" width="15.57421875" style="0" customWidth="1"/>
  </cols>
  <sheetData>
    <row r="1" spans="10:11" ht="15">
      <c r="J1" s="447" t="s">
        <v>269</v>
      </c>
      <c r="K1" s="447"/>
    </row>
    <row r="2" spans="1:11" ht="18">
      <c r="A2" s="449" t="s">
        <v>314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4" spans="10:11" ht="13.5" thickBot="1">
      <c r="J4" s="448" t="s">
        <v>133</v>
      </c>
      <c r="K4" s="448"/>
    </row>
    <row r="5" spans="1:11" ht="15" customHeight="1" thickBot="1">
      <c r="A5" s="450" t="s">
        <v>313</v>
      </c>
      <c r="B5" s="453" t="s">
        <v>135</v>
      </c>
      <c r="C5" s="453" t="s">
        <v>136</v>
      </c>
      <c r="D5" s="456" t="s">
        <v>137</v>
      </c>
      <c r="E5" s="457"/>
      <c r="F5" s="457"/>
      <c r="G5" s="457"/>
      <c r="H5" s="457"/>
      <c r="I5" s="457"/>
      <c r="J5" s="457"/>
      <c r="K5" s="458"/>
    </row>
    <row r="6" spans="1:11" ht="15.75" customHeight="1" thickBot="1">
      <c r="A6" s="451"/>
      <c r="B6" s="454"/>
      <c r="C6" s="454"/>
      <c r="D6" s="453" t="s">
        <v>138</v>
      </c>
      <c r="E6" s="460" t="s">
        <v>139</v>
      </c>
      <c r="F6" s="460"/>
      <c r="G6" s="460"/>
      <c r="H6" s="460"/>
      <c r="I6" s="460"/>
      <c r="J6" s="460"/>
      <c r="K6" s="461"/>
    </row>
    <row r="7" spans="1:11" ht="108" customHeight="1" thickBot="1">
      <c r="A7" s="452"/>
      <c r="B7" s="455"/>
      <c r="C7" s="455"/>
      <c r="D7" s="459"/>
      <c r="E7" s="376" t="s">
        <v>140</v>
      </c>
      <c r="F7" s="377" t="s">
        <v>141</v>
      </c>
      <c r="G7" s="378" t="s">
        <v>142</v>
      </c>
      <c r="H7" s="379" t="s">
        <v>143</v>
      </c>
      <c r="I7" s="378" t="s">
        <v>331</v>
      </c>
      <c r="J7" s="378" t="s">
        <v>332</v>
      </c>
      <c r="K7" s="380" t="s">
        <v>54</v>
      </c>
    </row>
    <row r="8" spans="1:11" ht="15.75" customHeight="1">
      <c r="A8" s="307">
        <v>210</v>
      </c>
      <c r="B8" s="308" t="s">
        <v>144</v>
      </c>
      <c r="C8" s="309">
        <v>28361976.909999996</v>
      </c>
      <c r="D8" s="310">
        <v>1176404.61</v>
      </c>
      <c r="E8" s="311">
        <v>19408030.619999997</v>
      </c>
      <c r="F8" s="312">
        <v>7569502.640000001</v>
      </c>
      <c r="G8" s="313">
        <v>26392.63</v>
      </c>
      <c r="H8" s="314">
        <v>14077.62</v>
      </c>
      <c r="I8" s="313">
        <v>40339.16</v>
      </c>
      <c r="J8" s="313">
        <v>123969.15000000001</v>
      </c>
      <c r="K8" s="315">
        <v>3260.48</v>
      </c>
    </row>
    <row r="9" spans="1:11" ht="15.75" customHeight="1">
      <c r="A9" s="307">
        <v>280</v>
      </c>
      <c r="B9" s="316" t="s">
        <v>145</v>
      </c>
      <c r="C9" s="309">
        <v>7757401.209999998</v>
      </c>
      <c r="D9" s="310">
        <v>-82966.1</v>
      </c>
      <c r="E9" s="317">
        <v>5880048.049999999</v>
      </c>
      <c r="F9" s="318">
        <v>1898753.3599999999</v>
      </c>
      <c r="G9" s="319">
        <v>12050.43</v>
      </c>
      <c r="H9" s="320">
        <v>70.24</v>
      </c>
      <c r="I9" s="319">
        <v>14989.85</v>
      </c>
      <c r="J9" s="319">
        <v>33033</v>
      </c>
      <c r="K9" s="321">
        <v>1422.38</v>
      </c>
    </row>
    <row r="10" spans="1:11" ht="15.75" customHeight="1">
      <c r="A10" s="307">
        <v>20</v>
      </c>
      <c r="B10" s="322" t="s">
        <v>146</v>
      </c>
      <c r="C10" s="309">
        <v>116737355.84</v>
      </c>
      <c r="D10" s="310">
        <v>1168062.14</v>
      </c>
      <c r="E10" s="317">
        <v>86580752.06</v>
      </c>
      <c r="F10" s="320">
        <v>30318081.490000002</v>
      </c>
      <c r="G10" s="317">
        <v>422866.29</v>
      </c>
      <c r="H10" s="320">
        <v>104745.87</v>
      </c>
      <c r="I10" s="317">
        <v>-3108474.1</v>
      </c>
      <c r="J10" s="317">
        <v>1247927.82</v>
      </c>
      <c r="K10" s="323">
        <v>3394.27</v>
      </c>
    </row>
    <row r="11" spans="1:11" ht="15.75" customHeight="1">
      <c r="A11" s="307">
        <v>170</v>
      </c>
      <c r="B11" s="316" t="s">
        <v>147</v>
      </c>
      <c r="C11" s="309">
        <v>7905551.530000001</v>
      </c>
      <c r="D11" s="310">
        <v>497839.5</v>
      </c>
      <c r="E11" s="319">
        <v>6046900.079999999</v>
      </c>
      <c r="F11" s="318">
        <v>1273852.9300000002</v>
      </c>
      <c r="G11" s="319">
        <v>56952.71</v>
      </c>
      <c r="H11" s="320">
        <v>361.44</v>
      </c>
      <c r="I11" s="319">
        <v>20388.98</v>
      </c>
      <c r="J11" s="319">
        <v>5130.86</v>
      </c>
      <c r="K11" s="321">
        <v>4125.03</v>
      </c>
    </row>
    <row r="12" spans="1:11" ht="15.75" customHeight="1">
      <c r="A12" s="307">
        <v>180</v>
      </c>
      <c r="B12" s="316" t="s">
        <v>148</v>
      </c>
      <c r="C12" s="309">
        <v>11304729.68</v>
      </c>
      <c r="D12" s="310">
        <v>228197.71000000002</v>
      </c>
      <c r="E12" s="319">
        <v>7596608.909999999</v>
      </c>
      <c r="F12" s="318">
        <v>2821626</v>
      </c>
      <c r="G12" s="319">
        <v>10395.429999999998</v>
      </c>
      <c r="H12" s="320">
        <v>6982.88</v>
      </c>
      <c r="I12" s="319">
        <v>52911.45</v>
      </c>
      <c r="J12" s="319">
        <v>587754.97</v>
      </c>
      <c r="K12" s="321">
        <v>252.33</v>
      </c>
    </row>
    <row r="13" spans="1:11" ht="15.75" customHeight="1">
      <c r="A13" s="307">
        <v>50</v>
      </c>
      <c r="B13" s="316" t="s">
        <v>149</v>
      </c>
      <c r="C13" s="309">
        <v>13851892.510000002</v>
      </c>
      <c r="D13" s="310">
        <v>189489.80000000002</v>
      </c>
      <c r="E13" s="317">
        <v>9047319.64</v>
      </c>
      <c r="F13" s="320">
        <v>3984118.24</v>
      </c>
      <c r="G13" s="317">
        <v>63040.38999999999</v>
      </c>
      <c r="H13" s="320">
        <v>12318.849999999999</v>
      </c>
      <c r="I13" s="317">
        <v>42446.95999999999</v>
      </c>
      <c r="J13" s="319">
        <v>512938.08999999997</v>
      </c>
      <c r="K13" s="323">
        <v>220.54</v>
      </c>
    </row>
    <row r="14" spans="1:11" ht="15.75" customHeight="1">
      <c r="A14" s="307">
        <v>60</v>
      </c>
      <c r="B14" s="316" t="s">
        <v>150</v>
      </c>
      <c r="C14" s="309">
        <v>14694894.459999997</v>
      </c>
      <c r="D14" s="310">
        <v>537971.8499999999</v>
      </c>
      <c r="E14" s="317">
        <v>9889386.71</v>
      </c>
      <c r="F14" s="318">
        <v>4039375.289999999</v>
      </c>
      <c r="G14" s="319">
        <v>33604.94</v>
      </c>
      <c r="H14" s="320">
        <v>8881.5</v>
      </c>
      <c r="I14" s="319">
        <v>116604.36</v>
      </c>
      <c r="J14" s="319">
        <v>68828.04</v>
      </c>
      <c r="K14" s="323">
        <v>241.77</v>
      </c>
    </row>
    <row r="15" spans="1:11" ht="15.75" customHeight="1">
      <c r="A15" s="307">
        <v>290</v>
      </c>
      <c r="B15" s="324" t="s">
        <v>151</v>
      </c>
      <c r="C15" s="309">
        <v>5890916.640000001</v>
      </c>
      <c r="D15" s="310">
        <v>199614.61000000002</v>
      </c>
      <c r="E15" s="317">
        <v>3691897.8800000004</v>
      </c>
      <c r="F15" s="318">
        <v>1965742.3199999998</v>
      </c>
      <c r="G15" s="319">
        <v>13917.159999999998</v>
      </c>
      <c r="H15" s="320">
        <v>304.64</v>
      </c>
      <c r="I15" s="319">
        <v>4441.330000000002</v>
      </c>
      <c r="J15" s="319">
        <v>11533.259999999998</v>
      </c>
      <c r="K15" s="321">
        <v>3465.44</v>
      </c>
    </row>
    <row r="16" spans="1:11" ht="15.75" customHeight="1">
      <c r="A16" s="307">
        <v>120</v>
      </c>
      <c r="B16" s="316" t="s">
        <v>152</v>
      </c>
      <c r="C16" s="309">
        <v>9666852.01</v>
      </c>
      <c r="D16" s="310">
        <v>-98796.02000000002</v>
      </c>
      <c r="E16" s="317">
        <v>7011166.52</v>
      </c>
      <c r="F16" s="318">
        <v>2475857.4600000004</v>
      </c>
      <c r="G16" s="319">
        <v>158710.87000000002</v>
      </c>
      <c r="H16" s="320">
        <v>16132.89</v>
      </c>
      <c r="I16" s="319">
        <v>75236.43000000001</v>
      </c>
      <c r="J16" s="319">
        <v>27353.190000000002</v>
      </c>
      <c r="K16" s="325">
        <v>1190.67</v>
      </c>
    </row>
    <row r="17" spans="1:11" ht="15.75" customHeight="1">
      <c r="A17" s="307">
        <v>340</v>
      </c>
      <c r="B17" s="316" t="s">
        <v>153</v>
      </c>
      <c r="C17" s="309">
        <v>37183613.07000001</v>
      </c>
      <c r="D17" s="310">
        <v>-3198051.7699999996</v>
      </c>
      <c r="E17" s="317">
        <v>26294349.750000004</v>
      </c>
      <c r="F17" s="318">
        <v>12936074.179999998</v>
      </c>
      <c r="G17" s="319">
        <v>93277.09</v>
      </c>
      <c r="H17" s="320">
        <v>35899.14</v>
      </c>
      <c r="I17" s="319">
        <v>64354.68</v>
      </c>
      <c r="J17" s="319">
        <v>946768.75</v>
      </c>
      <c r="K17" s="321">
        <v>10941.25</v>
      </c>
    </row>
    <row r="18" spans="1:11" ht="15.75" customHeight="1">
      <c r="A18" s="307">
        <v>130</v>
      </c>
      <c r="B18" s="316" t="s">
        <v>154</v>
      </c>
      <c r="C18" s="309">
        <v>10041107.130000003</v>
      </c>
      <c r="D18" s="310">
        <v>1071720.6199999999</v>
      </c>
      <c r="E18" s="317">
        <v>5986209.82</v>
      </c>
      <c r="F18" s="318">
        <v>2331165.61</v>
      </c>
      <c r="G18" s="319">
        <v>36822.25</v>
      </c>
      <c r="H18" s="320">
        <v>1812.5600000000002</v>
      </c>
      <c r="I18" s="319">
        <v>57995.380000000005</v>
      </c>
      <c r="J18" s="319">
        <v>554389.4</v>
      </c>
      <c r="K18" s="321">
        <v>991.49</v>
      </c>
    </row>
    <row r="19" spans="1:11" ht="15.75" customHeight="1">
      <c r="A19" s="307">
        <v>190</v>
      </c>
      <c r="B19" s="316" t="s">
        <v>155</v>
      </c>
      <c r="C19" s="309">
        <v>12915871.379999997</v>
      </c>
      <c r="D19" s="310">
        <v>35523.649999999994</v>
      </c>
      <c r="E19" s="317">
        <v>9943797.749999998</v>
      </c>
      <c r="F19" s="318">
        <v>2800514.5</v>
      </c>
      <c r="G19" s="319">
        <v>15172.930000000002</v>
      </c>
      <c r="H19" s="320">
        <v>5782.47</v>
      </c>
      <c r="I19" s="319">
        <v>32692.609999999997</v>
      </c>
      <c r="J19" s="319">
        <v>82344.51999999999</v>
      </c>
      <c r="K19" s="325">
        <v>42.95</v>
      </c>
    </row>
    <row r="20" spans="1:11" ht="15.75" customHeight="1">
      <c r="A20" s="307">
        <v>220</v>
      </c>
      <c r="B20" s="316" t="s">
        <v>156</v>
      </c>
      <c r="C20" s="309">
        <v>10592520.599999998</v>
      </c>
      <c r="D20" s="310">
        <v>-42669.09</v>
      </c>
      <c r="E20" s="317">
        <v>6050896.849999999</v>
      </c>
      <c r="F20" s="318">
        <v>4250756.3</v>
      </c>
      <c r="G20" s="319">
        <v>31634.789999999997</v>
      </c>
      <c r="H20" s="320">
        <v>55402.079999999994</v>
      </c>
      <c r="I20" s="319">
        <v>195180.43000000002</v>
      </c>
      <c r="J20" s="319">
        <v>38624.05</v>
      </c>
      <c r="K20" s="321">
        <v>12695.19</v>
      </c>
    </row>
    <row r="21" spans="1:11" ht="15.75" customHeight="1">
      <c r="A21" s="307">
        <v>200</v>
      </c>
      <c r="B21" s="316" t="s">
        <v>157</v>
      </c>
      <c r="C21" s="309">
        <v>10258469.15</v>
      </c>
      <c r="D21" s="310">
        <v>355425.34</v>
      </c>
      <c r="E21" s="317">
        <v>7441278.949999999</v>
      </c>
      <c r="F21" s="318">
        <v>2006957.2499999998</v>
      </c>
      <c r="G21" s="319">
        <v>29544.15</v>
      </c>
      <c r="H21" s="320">
        <v>880.84</v>
      </c>
      <c r="I21" s="319">
        <v>40719.97</v>
      </c>
      <c r="J21" s="319">
        <v>383436.31</v>
      </c>
      <c r="K21" s="321">
        <v>226.34</v>
      </c>
    </row>
    <row r="22" spans="1:11" ht="15.75" customHeight="1">
      <c r="A22" s="307">
        <v>360</v>
      </c>
      <c r="B22" s="316" t="s">
        <v>158</v>
      </c>
      <c r="C22" s="309">
        <v>8880858.54</v>
      </c>
      <c r="D22" s="310">
        <v>258869.41999999995</v>
      </c>
      <c r="E22" s="317">
        <v>4923648.869999999</v>
      </c>
      <c r="F22" s="318">
        <v>3483224.3299999996</v>
      </c>
      <c r="G22" s="319">
        <v>14973.949999999999</v>
      </c>
      <c r="H22" s="320">
        <v>20001.38</v>
      </c>
      <c r="I22" s="319">
        <v>44228.08</v>
      </c>
      <c r="J22" s="319">
        <v>132499.4</v>
      </c>
      <c r="K22" s="325">
        <v>3413.11</v>
      </c>
    </row>
    <row r="23" spans="1:11" ht="15.75" customHeight="1">
      <c r="A23" s="307">
        <v>110</v>
      </c>
      <c r="B23" s="316" t="s">
        <v>159</v>
      </c>
      <c r="C23" s="309">
        <v>16576019.79</v>
      </c>
      <c r="D23" s="310">
        <v>347193.2799999999</v>
      </c>
      <c r="E23" s="317">
        <v>11846408.400000002</v>
      </c>
      <c r="F23" s="318">
        <v>3852393.87</v>
      </c>
      <c r="G23" s="319">
        <v>73085.26000000001</v>
      </c>
      <c r="H23" s="320">
        <v>1986.41</v>
      </c>
      <c r="I23" s="319">
        <v>270558.93</v>
      </c>
      <c r="J23" s="319">
        <v>173622.19</v>
      </c>
      <c r="K23" s="321">
        <v>10771.45</v>
      </c>
    </row>
    <row r="24" spans="1:11" ht="15.75" customHeight="1">
      <c r="A24" s="307">
        <v>140</v>
      </c>
      <c r="B24" s="326" t="s">
        <v>160</v>
      </c>
      <c r="C24" s="309">
        <v>11099011.370000001</v>
      </c>
      <c r="D24" s="310">
        <v>414703.27999999997</v>
      </c>
      <c r="E24" s="319">
        <v>7764142.5</v>
      </c>
      <c r="F24" s="318">
        <v>2647972.0200000005</v>
      </c>
      <c r="G24" s="319">
        <v>50797.73</v>
      </c>
      <c r="H24" s="320">
        <v>34891.82</v>
      </c>
      <c r="I24" s="319">
        <v>144807.91</v>
      </c>
      <c r="J24" s="319">
        <v>38744.02</v>
      </c>
      <c r="K24" s="321">
        <v>2952.09</v>
      </c>
    </row>
    <row r="25" spans="1:11" ht="15.75" customHeight="1">
      <c r="A25" s="307">
        <v>300</v>
      </c>
      <c r="B25" s="327" t="s">
        <v>161</v>
      </c>
      <c r="C25" s="309">
        <v>19782956.009999998</v>
      </c>
      <c r="D25" s="310">
        <v>1068334.2</v>
      </c>
      <c r="E25" s="317">
        <v>13519616.77</v>
      </c>
      <c r="F25" s="318">
        <v>5015135.75</v>
      </c>
      <c r="G25" s="319">
        <v>19239.070000000003</v>
      </c>
      <c r="H25" s="320">
        <v>16681.34</v>
      </c>
      <c r="I25" s="319">
        <v>21093.51</v>
      </c>
      <c r="J25" s="319">
        <v>118065.54000000001</v>
      </c>
      <c r="K25" s="321">
        <v>4789.83</v>
      </c>
    </row>
    <row r="26" spans="1:11" ht="15.75" customHeight="1">
      <c r="A26" s="307">
        <v>90</v>
      </c>
      <c r="B26" s="328" t="s">
        <v>162</v>
      </c>
      <c r="C26" s="309">
        <v>24692965.14</v>
      </c>
      <c r="D26" s="310">
        <v>997290.86</v>
      </c>
      <c r="E26" s="317">
        <v>18049244.05</v>
      </c>
      <c r="F26" s="318">
        <v>4852626.470000002</v>
      </c>
      <c r="G26" s="319">
        <v>69233.33000000002</v>
      </c>
      <c r="H26" s="320">
        <v>3722.8300000000004</v>
      </c>
      <c r="I26" s="317">
        <v>117769.52</v>
      </c>
      <c r="J26" s="319">
        <v>599711.14</v>
      </c>
      <c r="K26" s="323">
        <v>3366.94</v>
      </c>
    </row>
    <row r="27" spans="1:11" ht="15.75" customHeight="1">
      <c r="A27" s="307">
        <v>270</v>
      </c>
      <c r="B27" s="316" t="s">
        <v>163</v>
      </c>
      <c r="C27" s="309">
        <v>18589101.919999998</v>
      </c>
      <c r="D27" s="310">
        <v>-119578.06</v>
      </c>
      <c r="E27" s="317">
        <v>12374529.72</v>
      </c>
      <c r="F27" s="318">
        <v>5705057.47</v>
      </c>
      <c r="G27" s="319">
        <v>40508.17</v>
      </c>
      <c r="H27" s="320">
        <v>974.4000000000001</v>
      </c>
      <c r="I27" s="319">
        <v>55430.200000000004</v>
      </c>
      <c r="J27" s="319">
        <v>532180.02</v>
      </c>
      <c r="K27" s="321">
        <v>0</v>
      </c>
    </row>
    <row r="28" spans="1:11" ht="15.75" customHeight="1">
      <c r="A28" s="307">
        <v>100</v>
      </c>
      <c r="B28" s="324" t="s">
        <v>164</v>
      </c>
      <c r="C28" s="309">
        <v>21277628.239999995</v>
      </c>
      <c r="D28" s="310">
        <v>890045.4099999998</v>
      </c>
      <c r="E28" s="317">
        <v>14021801.379999999</v>
      </c>
      <c r="F28" s="318">
        <v>6234192.1899999995</v>
      </c>
      <c r="G28" s="319">
        <v>13706.26</v>
      </c>
      <c r="H28" s="320">
        <v>7251.7699999999995</v>
      </c>
      <c r="I28" s="319">
        <v>53784.43</v>
      </c>
      <c r="J28" s="319">
        <v>49468.81</v>
      </c>
      <c r="K28" s="321">
        <v>7377.99</v>
      </c>
    </row>
    <row r="29" spans="1:11" ht="15.75" customHeight="1">
      <c r="A29" s="307">
        <v>230</v>
      </c>
      <c r="B29" s="316" t="s">
        <v>165</v>
      </c>
      <c r="C29" s="309">
        <v>7187064.209999999</v>
      </c>
      <c r="D29" s="310">
        <v>156047.58000000002</v>
      </c>
      <c r="E29" s="317">
        <v>4336834.83</v>
      </c>
      <c r="F29" s="318">
        <v>2432359.53</v>
      </c>
      <c r="G29" s="319">
        <v>19666.140000000003</v>
      </c>
      <c r="H29" s="320">
        <v>6342.7</v>
      </c>
      <c r="I29" s="319">
        <v>136274.93</v>
      </c>
      <c r="J29" s="319">
        <v>98676.36</v>
      </c>
      <c r="K29" s="321">
        <v>862.14</v>
      </c>
    </row>
    <row r="30" spans="1:11" ht="15.75" customHeight="1">
      <c r="A30" s="307">
        <v>370</v>
      </c>
      <c r="B30" s="328" t="s">
        <v>166</v>
      </c>
      <c r="C30" s="309">
        <v>8854119.480000002</v>
      </c>
      <c r="D30" s="310">
        <v>-71343.31999999999</v>
      </c>
      <c r="E30" s="317">
        <v>5878229.170000001</v>
      </c>
      <c r="F30" s="318">
        <v>2702854.02</v>
      </c>
      <c r="G30" s="319">
        <v>80069.38999999998</v>
      </c>
      <c r="H30" s="318">
        <v>18395.36</v>
      </c>
      <c r="I30" s="319">
        <v>202675.80999999997</v>
      </c>
      <c r="J30" s="319">
        <v>41014.57</v>
      </c>
      <c r="K30" s="321">
        <v>2224.48</v>
      </c>
    </row>
    <row r="31" spans="1:11" ht="15.75" customHeight="1">
      <c r="A31" s="307">
        <v>70</v>
      </c>
      <c r="B31" s="316" t="s">
        <v>167</v>
      </c>
      <c r="C31" s="309">
        <v>13961805.620000001</v>
      </c>
      <c r="D31" s="310">
        <v>368321.81</v>
      </c>
      <c r="E31" s="317">
        <v>9947074.18</v>
      </c>
      <c r="F31" s="318">
        <v>3351227.13</v>
      </c>
      <c r="G31" s="319">
        <v>70784.45</v>
      </c>
      <c r="H31" s="320">
        <v>532.48</v>
      </c>
      <c r="I31" s="319">
        <v>120146.45999999999</v>
      </c>
      <c r="J31" s="319">
        <v>100973.68000000001</v>
      </c>
      <c r="K31" s="323">
        <v>2745.43</v>
      </c>
    </row>
    <row r="32" spans="1:11" ht="15.75" customHeight="1">
      <c r="A32" s="307">
        <v>380</v>
      </c>
      <c r="B32" s="316" t="s">
        <v>168</v>
      </c>
      <c r="C32" s="309">
        <v>11172618.139999999</v>
      </c>
      <c r="D32" s="310">
        <v>292556.3400000001</v>
      </c>
      <c r="E32" s="317">
        <v>7800049.5200000005</v>
      </c>
      <c r="F32" s="318">
        <v>2824460.75</v>
      </c>
      <c r="G32" s="319">
        <v>10722.809999999998</v>
      </c>
      <c r="H32" s="318">
        <v>16020.7</v>
      </c>
      <c r="I32" s="319">
        <v>56432.83</v>
      </c>
      <c r="J32" s="319">
        <v>169082.04</v>
      </c>
      <c r="K32" s="321">
        <v>3293.15</v>
      </c>
    </row>
    <row r="33" spans="1:11" ht="15.75" customHeight="1">
      <c r="A33" s="307">
        <v>310</v>
      </c>
      <c r="B33" s="316" t="s">
        <v>169</v>
      </c>
      <c r="C33" s="309">
        <v>2583359.0799999996</v>
      </c>
      <c r="D33" s="310">
        <v>-60975.84</v>
      </c>
      <c r="E33" s="317">
        <v>2244117.9099999997</v>
      </c>
      <c r="F33" s="318">
        <v>335578.52999999997</v>
      </c>
      <c r="G33" s="319">
        <v>1434.46</v>
      </c>
      <c r="H33" s="320">
        <v>40.32</v>
      </c>
      <c r="I33" s="319">
        <v>2612.0200000000004</v>
      </c>
      <c r="J33" s="319">
        <v>60489.909999999996</v>
      </c>
      <c r="K33" s="321">
        <v>61.77</v>
      </c>
    </row>
    <row r="34" spans="1:11" ht="15.75" customHeight="1">
      <c r="A34" s="307">
        <v>320</v>
      </c>
      <c r="B34" s="316" t="s">
        <v>170</v>
      </c>
      <c r="C34" s="309">
        <v>3610158.0700000003</v>
      </c>
      <c r="D34" s="310">
        <v>-90820.58</v>
      </c>
      <c r="E34" s="317">
        <v>2749153.48</v>
      </c>
      <c r="F34" s="318">
        <v>913866.7999999999</v>
      </c>
      <c r="G34" s="319">
        <v>3021.64</v>
      </c>
      <c r="H34" s="320">
        <v>891.14</v>
      </c>
      <c r="I34" s="319">
        <v>26897.079999999998</v>
      </c>
      <c r="J34" s="319">
        <v>4442.5199999999995</v>
      </c>
      <c r="K34" s="321">
        <v>2705.99</v>
      </c>
    </row>
    <row r="35" spans="1:11" ht="15.75" customHeight="1">
      <c r="A35" s="307">
        <v>150</v>
      </c>
      <c r="B35" s="316" t="s">
        <v>171</v>
      </c>
      <c r="C35" s="309">
        <v>15409436.969999999</v>
      </c>
      <c r="D35" s="310">
        <v>200274.71999999994</v>
      </c>
      <c r="E35" s="319">
        <v>10432195.469999997</v>
      </c>
      <c r="F35" s="318">
        <v>3524851.66</v>
      </c>
      <c r="G35" s="319">
        <v>7749.989999999999</v>
      </c>
      <c r="H35" s="320">
        <v>1018.84</v>
      </c>
      <c r="I35" s="319">
        <v>100867.41000000002</v>
      </c>
      <c r="J35" s="319">
        <v>1142478.8800000001</v>
      </c>
      <c r="K35" s="321">
        <v>0</v>
      </c>
    </row>
    <row r="36" spans="1:11" ht="15.75" customHeight="1">
      <c r="A36" s="307">
        <v>390</v>
      </c>
      <c r="B36" s="316" t="s">
        <v>172</v>
      </c>
      <c r="C36" s="309">
        <v>6424705.770000001</v>
      </c>
      <c r="D36" s="310">
        <v>134484</v>
      </c>
      <c r="E36" s="317">
        <v>3919511.18</v>
      </c>
      <c r="F36" s="318">
        <v>2328662.22</v>
      </c>
      <c r="G36" s="319">
        <v>18235.399999999998</v>
      </c>
      <c r="H36" s="318">
        <v>9357.46</v>
      </c>
      <c r="I36" s="319">
        <v>5696.070000000001</v>
      </c>
      <c r="J36" s="319">
        <v>8667.2</v>
      </c>
      <c r="K36" s="321">
        <v>92.24</v>
      </c>
    </row>
    <row r="37" spans="1:11" ht="15.75" customHeight="1">
      <c r="A37" s="307">
        <v>80</v>
      </c>
      <c r="B37" s="316" t="s">
        <v>173</v>
      </c>
      <c r="C37" s="309">
        <v>19134957.620000005</v>
      </c>
      <c r="D37" s="310">
        <v>313596.05000000005</v>
      </c>
      <c r="E37" s="317">
        <v>14524457.290000003</v>
      </c>
      <c r="F37" s="318">
        <v>4028448.98</v>
      </c>
      <c r="G37" s="319">
        <v>77834.94</v>
      </c>
      <c r="H37" s="320">
        <v>19670.609999999997</v>
      </c>
      <c r="I37" s="319">
        <v>26522.609999999997</v>
      </c>
      <c r="J37" s="319">
        <v>141742.1</v>
      </c>
      <c r="K37" s="323">
        <v>2685.04</v>
      </c>
    </row>
    <row r="38" spans="1:11" ht="15.75" customHeight="1">
      <c r="A38" s="307">
        <v>40</v>
      </c>
      <c r="B38" s="328" t="s">
        <v>174</v>
      </c>
      <c r="C38" s="309">
        <v>24022282.019999996</v>
      </c>
      <c r="D38" s="310">
        <v>-2273812.85</v>
      </c>
      <c r="E38" s="317">
        <v>16541362.18</v>
      </c>
      <c r="F38" s="320">
        <v>9149239.54</v>
      </c>
      <c r="G38" s="319">
        <v>236034.09</v>
      </c>
      <c r="H38" s="320">
        <v>32850.86</v>
      </c>
      <c r="I38" s="317">
        <v>227994.02</v>
      </c>
      <c r="J38" s="317">
        <v>99196.59</v>
      </c>
      <c r="K38" s="323">
        <v>9417.59</v>
      </c>
    </row>
    <row r="39" spans="1:11" ht="15.75" customHeight="1">
      <c r="A39" s="307">
        <v>240</v>
      </c>
      <c r="B39" s="329" t="s">
        <v>175</v>
      </c>
      <c r="C39" s="309">
        <v>2273338.2900000005</v>
      </c>
      <c r="D39" s="310">
        <v>75433.57</v>
      </c>
      <c r="E39" s="317">
        <v>1511922.5500000003</v>
      </c>
      <c r="F39" s="318">
        <v>556865.1799999999</v>
      </c>
      <c r="G39" s="319">
        <v>10589.449999999999</v>
      </c>
      <c r="H39" s="320">
        <v>623.3199999999999</v>
      </c>
      <c r="I39" s="319">
        <v>36215.14</v>
      </c>
      <c r="J39" s="319">
        <v>81689.07999999999</v>
      </c>
      <c r="K39" s="321">
        <v>0</v>
      </c>
    </row>
    <row r="40" spans="1:11" ht="15.75" customHeight="1">
      <c r="A40" s="307">
        <v>330</v>
      </c>
      <c r="B40" s="316" t="s">
        <v>176</v>
      </c>
      <c r="C40" s="309">
        <v>6081555.859999999</v>
      </c>
      <c r="D40" s="310">
        <v>-101068.18000000001</v>
      </c>
      <c r="E40" s="317">
        <v>3977623.55</v>
      </c>
      <c r="F40" s="318">
        <v>1836688.2799999998</v>
      </c>
      <c r="G40" s="319">
        <v>2722.7200000000003</v>
      </c>
      <c r="H40" s="320">
        <v>2100.23</v>
      </c>
      <c r="I40" s="319">
        <v>26329.83</v>
      </c>
      <c r="J40" s="319">
        <v>336489.38</v>
      </c>
      <c r="K40" s="321">
        <v>670.05</v>
      </c>
    </row>
    <row r="41" spans="1:11" ht="15.75" customHeight="1">
      <c r="A41" s="307">
        <v>250</v>
      </c>
      <c r="B41" s="328" t="s">
        <v>177</v>
      </c>
      <c r="C41" s="309">
        <v>12668571.18</v>
      </c>
      <c r="D41" s="310">
        <v>387675.81999999995</v>
      </c>
      <c r="E41" s="317">
        <v>8136294.800000001</v>
      </c>
      <c r="F41" s="318">
        <v>3903775.51</v>
      </c>
      <c r="G41" s="319">
        <v>11052.64</v>
      </c>
      <c r="H41" s="320">
        <v>25937.08</v>
      </c>
      <c r="I41" s="319">
        <v>55733.950000000004</v>
      </c>
      <c r="J41" s="319">
        <v>146755.28</v>
      </c>
      <c r="K41" s="321">
        <v>1346.1</v>
      </c>
    </row>
    <row r="42" spans="1:11" ht="15.75" customHeight="1">
      <c r="A42" s="307">
        <v>260</v>
      </c>
      <c r="B42" s="316" t="s">
        <v>178</v>
      </c>
      <c r="C42" s="309">
        <v>8908857.909999998</v>
      </c>
      <c r="D42" s="310">
        <v>512437.4799999999</v>
      </c>
      <c r="E42" s="317">
        <v>5138201.049999999</v>
      </c>
      <c r="F42" s="318">
        <v>3145740.9499999997</v>
      </c>
      <c r="G42" s="319">
        <v>24474.46</v>
      </c>
      <c r="H42" s="320">
        <v>4200.36</v>
      </c>
      <c r="I42" s="319">
        <v>62231.12</v>
      </c>
      <c r="J42" s="319">
        <v>20226.09</v>
      </c>
      <c r="K42" s="321">
        <v>1346.4</v>
      </c>
    </row>
    <row r="43" spans="1:11" ht="15.75" customHeight="1" thickBot="1">
      <c r="A43" s="330">
        <v>160</v>
      </c>
      <c r="B43" s="331" t="s">
        <v>179</v>
      </c>
      <c r="C43" s="309">
        <v>18842438.18</v>
      </c>
      <c r="D43" s="310">
        <v>910694.9900000001</v>
      </c>
      <c r="E43" s="332">
        <v>13181022.950000001</v>
      </c>
      <c r="F43" s="333">
        <v>4501909.92</v>
      </c>
      <c r="G43" s="332">
        <v>32565.729999999996</v>
      </c>
      <c r="H43" s="334">
        <v>2116.74</v>
      </c>
      <c r="I43" s="332">
        <v>190573.96999999997</v>
      </c>
      <c r="J43" s="332">
        <v>23283.46</v>
      </c>
      <c r="K43" s="335">
        <v>270.42</v>
      </c>
    </row>
    <row r="44" spans="1:11" ht="15.75" customHeight="1" thickBot="1">
      <c r="A44" s="381"/>
      <c r="B44" s="381" t="s">
        <v>180</v>
      </c>
      <c r="C44" s="382">
        <v>579196961.5299999</v>
      </c>
      <c r="D44" s="382">
        <v>6648126.829999999</v>
      </c>
      <c r="E44" s="382">
        <v>403686085.3900001</v>
      </c>
      <c r="F44" s="383">
        <v>157999508.66999993</v>
      </c>
      <c r="G44" s="382">
        <v>1892884.1399999994</v>
      </c>
      <c r="H44" s="383">
        <v>489261.1700000001</v>
      </c>
      <c r="I44" s="382">
        <v>-365296.67999999993</v>
      </c>
      <c r="J44" s="382">
        <v>8743529.669999998</v>
      </c>
      <c r="K44" s="384">
        <v>102862.34</v>
      </c>
    </row>
    <row r="45" spans="1:11" ht="15.75" customHeight="1" thickBot="1">
      <c r="A45" s="336">
        <v>10</v>
      </c>
      <c r="B45" s="337" t="s">
        <v>181</v>
      </c>
      <c r="C45" s="309">
        <v>16122558.13</v>
      </c>
      <c r="D45" s="338">
        <v>12781722.360000001</v>
      </c>
      <c r="E45" s="339">
        <v>0</v>
      </c>
      <c r="F45" s="340">
        <v>0</v>
      </c>
      <c r="G45" s="341">
        <v>0</v>
      </c>
      <c r="H45" s="340">
        <v>0</v>
      </c>
      <c r="I45" s="339">
        <v>0</v>
      </c>
      <c r="J45" s="341">
        <v>60512.77</v>
      </c>
      <c r="K45" s="342">
        <v>3280322.9999999995</v>
      </c>
    </row>
    <row r="46" spans="1:11" ht="15.75" customHeight="1" thickBot="1">
      <c r="A46" s="385"/>
      <c r="B46" s="385" t="s">
        <v>182</v>
      </c>
      <c r="C46" s="382">
        <v>595319519.6599998</v>
      </c>
      <c r="D46" s="382">
        <v>19429849.19</v>
      </c>
      <c r="E46" s="382">
        <v>403686085.3900001</v>
      </c>
      <c r="F46" s="383">
        <v>157999508.66999993</v>
      </c>
      <c r="G46" s="382">
        <v>1892884.1399999994</v>
      </c>
      <c r="H46" s="383">
        <v>489261.1700000001</v>
      </c>
      <c r="I46" s="382">
        <v>-365296.67999999993</v>
      </c>
      <c r="J46" s="382">
        <v>8804042.439999998</v>
      </c>
      <c r="K46" s="384">
        <v>3383185.3399999994</v>
      </c>
    </row>
  </sheetData>
  <sheetProtection/>
  <mergeCells count="9">
    <mergeCell ref="J1:K1"/>
    <mergeCell ref="J4:K4"/>
    <mergeCell ref="A2:K2"/>
    <mergeCell ref="A5:A7"/>
    <mergeCell ref="B5:B7"/>
    <mergeCell ref="C5:C7"/>
    <mergeCell ref="D5:K5"/>
    <mergeCell ref="D6:D7"/>
    <mergeCell ref="E6:K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V2:X2"/>
  <sheetViews>
    <sheetView view="pageBreakPreview" zoomScale="40" zoomScaleSheetLayoutView="40" zoomScalePageLayoutView="0" workbookViewId="0" topLeftCell="A1">
      <selection activeCell="E62" sqref="E62"/>
    </sheetView>
  </sheetViews>
  <sheetFormatPr defaultColWidth="9.140625" defaultRowHeight="12.75"/>
  <sheetData>
    <row r="2" spans="22:24" ht="15">
      <c r="V2" s="104"/>
      <c r="X2" s="104" t="s">
        <v>330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view="pageBreakPreview" zoomScale="70" zoomScaleNormal="90" zoomScaleSheetLayoutView="70" zoomScalePageLayoutView="0" workbookViewId="0" topLeftCell="A1">
      <selection activeCell="G45" sqref="G45"/>
    </sheetView>
  </sheetViews>
  <sheetFormatPr defaultColWidth="10.28125" defaultRowHeight="12.75"/>
  <cols>
    <col min="1" max="1" width="49.7109375" style="1" customWidth="1"/>
    <col min="2" max="2" width="5.28125" style="88" customWidth="1"/>
    <col min="3" max="8" width="22.00390625" style="0" customWidth="1"/>
  </cols>
  <sheetData>
    <row r="1" spans="7:8" ht="15">
      <c r="G1" s="462" t="s">
        <v>270</v>
      </c>
      <c r="H1" s="462"/>
    </row>
    <row r="2" spans="1:8" ht="18">
      <c r="A2" s="476" t="s">
        <v>272</v>
      </c>
      <c r="B2" s="476"/>
      <c r="C2" s="476"/>
      <c r="D2" s="476"/>
      <c r="E2" s="476"/>
      <c r="F2" s="476"/>
      <c r="G2" s="476"/>
      <c r="H2" s="476"/>
    </row>
    <row r="3" spans="1:8" ht="15" customHeight="1">
      <c r="A3" s="477" t="s">
        <v>271</v>
      </c>
      <c r="B3" s="477"/>
      <c r="C3" s="477"/>
      <c r="D3" s="477"/>
      <c r="E3" s="477"/>
      <c r="F3" s="477"/>
      <c r="G3" s="477"/>
      <c r="H3" s="477"/>
    </row>
    <row r="4" spans="1:8" ht="15" customHeight="1">
      <c r="A4" s="87"/>
      <c r="B4" s="89"/>
      <c r="C4" s="87"/>
      <c r="D4" s="87"/>
      <c r="E4" s="87"/>
      <c r="F4" s="87"/>
      <c r="G4" s="87"/>
      <c r="H4" s="87"/>
    </row>
    <row r="5" spans="1:8" ht="17.25" thickBot="1">
      <c r="A5" s="3"/>
      <c r="H5" s="107" t="s">
        <v>133</v>
      </c>
    </row>
    <row r="6" spans="1:8" s="2" customFormat="1" ht="15.75">
      <c r="A6" s="474" t="s">
        <v>0</v>
      </c>
      <c r="B6" s="472" t="s">
        <v>1</v>
      </c>
      <c r="C6" s="472" t="s">
        <v>2</v>
      </c>
      <c r="D6" s="472" t="s">
        <v>3</v>
      </c>
      <c r="E6" s="472" t="s">
        <v>4</v>
      </c>
      <c r="F6" s="472" t="s">
        <v>5</v>
      </c>
      <c r="G6" s="472" t="s">
        <v>6</v>
      </c>
      <c r="H6" s="484"/>
    </row>
    <row r="7" spans="1:8" s="2" customFormat="1" ht="32.25" thickBot="1">
      <c r="A7" s="475"/>
      <c r="B7" s="473"/>
      <c r="C7" s="473"/>
      <c r="D7" s="473"/>
      <c r="E7" s="473"/>
      <c r="F7" s="473"/>
      <c r="G7" s="248" t="s">
        <v>7</v>
      </c>
      <c r="H7" s="249" t="s">
        <v>8</v>
      </c>
    </row>
    <row r="8" spans="1:8" ht="15.75">
      <c r="A8" s="90" t="s">
        <v>9</v>
      </c>
      <c r="B8" s="116">
        <v>1</v>
      </c>
      <c r="C8" s="117">
        <v>68325.1</v>
      </c>
      <c r="D8" s="117">
        <f>+D12+D23+D28+D34</f>
        <v>5805548759.390004</v>
      </c>
      <c r="E8" s="117">
        <v>2187723044.3799996</v>
      </c>
      <c r="F8" s="118">
        <v>92157.05</v>
      </c>
      <c r="G8" s="122">
        <v>0</v>
      </c>
      <c r="H8" s="118">
        <v>92157.05</v>
      </c>
    </row>
    <row r="9" spans="1:8" ht="30">
      <c r="A9" s="119" t="s">
        <v>10</v>
      </c>
      <c r="B9" s="120"/>
      <c r="C9" s="305"/>
      <c r="D9" s="305"/>
      <c r="E9" s="305"/>
      <c r="F9" s="305"/>
      <c r="G9" s="305"/>
      <c r="H9" s="306"/>
    </row>
    <row r="10" spans="1:8" ht="15">
      <c r="A10" s="121" t="s">
        <v>11</v>
      </c>
      <c r="B10" s="478">
        <v>2</v>
      </c>
      <c r="C10" s="480">
        <v>68325.1</v>
      </c>
      <c r="D10" s="480">
        <v>2776114.1600000006</v>
      </c>
      <c r="E10" s="480">
        <v>2752282.2100000004</v>
      </c>
      <c r="F10" s="480">
        <v>92157.05</v>
      </c>
      <c r="G10" s="480">
        <v>0</v>
      </c>
      <c r="H10" s="482">
        <v>92157.05</v>
      </c>
    </row>
    <row r="11" spans="1:8" ht="15.75" thickBot="1">
      <c r="A11" s="112" t="s">
        <v>12</v>
      </c>
      <c r="B11" s="479"/>
      <c r="C11" s="481"/>
      <c r="D11" s="481"/>
      <c r="E11" s="481"/>
      <c r="F11" s="481"/>
      <c r="G11" s="481"/>
      <c r="H11" s="483"/>
    </row>
    <row r="12" spans="1:8" ht="31.5" customHeight="1">
      <c r="A12" s="123" t="s">
        <v>274</v>
      </c>
      <c r="B12" s="124">
        <v>3</v>
      </c>
      <c r="C12" s="125">
        <v>563760215.17</v>
      </c>
      <c r="D12" s="125">
        <f>SUM(D14:D22)</f>
        <v>5804207397.340004</v>
      </c>
      <c r="E12" s="125">
        <f>SUM(E14:E22)</f>
        <v>5772648092.850007</v>
      </c>
      <c r="F12" s="125">
        <v>595319519.6600026</v>
      </c>
      <c r="G12" s="125">
        <f>SUM(G14:G22)</f>
        <v>701692.1699999999</v>
      </c>
      <c r="H12" s="126">
        <f>SUM(H14:H22)</f>
        <v>594617827.4899999</v>
      </c>
    </row>
    <row r="13" spans="1:8" ht="15">
      <c r="A13" s="463" t="s">
        <v>11</v>
      </c>
      <c r="B13" s="464"/>
      <c r="C13" s="464"/>
      <c r="D13" s="464"/>
      <c r="E13" s="464"/>
      <c r="F13" s="464"/>
      <c r="G13" s="464"/>
      <c r="H13" s="465"/>
    </row>
    <row r="14" spans="1:8" ht="15">
      <c r="A14" s="109" t="s">
        <v>13</v>
      </c>
      <c r="B14" s="127">
        <v>4</v>
      </c>
      <c r="C14" s="128">
        <v>51831263.49</v>
      </c>
      <c r="D14" s="128">
        <v>425749394.8799998</v>
      </c>
      <c r="E14" s="128">
        <v>422117479.2299994</v>
      </c>
      <c r="F14" s="128">
        <v>55463179.14000009</v>
      </c>
      <c r="G14" s="128">
        <v>17780.71</v>
      </c>
      <c r="H14" s="129">
        <f>SUM(F14-G14)</f>
        <v>55445398.43000009</v>
      </c>
    </row>
    <row r="15" spans="1:8" ht="15">
      <c r="A15" s="91" t="s">
        <v>14</v>
      </c>
      <c r="B15" s="130">
        <v>5</v>
      </c>
      <c r="C15" s="131">
        <v>283899692.06</v>
      </c>
      <c r="D15" s="131">
        <v>3081517650.2700033</v>
      </c>
      <c r="E15" s="131">
        <v>3062979842.020006</v>
      </c>
      <c r="F15" s="131">
        <v>302437500.3099998</v>
      </c>
      <c r="G15" s="131">
        <v>541848.2</v>
      </c>
      <c r="H15" s="129">
        <f aca="true" t="shared" si="0" ref="H15:H22">SUM(F15-G15)</f>
        <v>301895652.10999984</v>
      </c>
    </row>
    <row r="16" spans="1:8" ht="15">
      <c r="A16" s="91" t="s">
        <v>15</v>
      </c>
      <c r="B16" s="130">
        <v>6</v>
      </c>
      <c r="C16" s="131">
        <v>87695942.54</v>
      </c>
      <c r="D16" s="131">
        <v>1017678793.4799995</v>
      </c>
      <c r="E16" s="131">
        <v>1008314567.3699999</v>
      </c>
      <c r="F16" s="131">
        <v>97060168.6499999</v>
      </c>
      <c r="G16" s="131">
        <v>37381.939999999995</v>
      </c>
      <c r="H16" s="129">
        <f t="shared" si="0"/>
        <v>97022786.7099999</v>
      </c>
    </row>
    <row r="17" spans="1:8" ht="15">
      <c r="A17" s="91" t="s">
        <v>16</v>
      </c>
      <c r="B17" s="130">
        <v>7</v>
      </c>
      <c r="C17" s="131">
        <v>6744836.41</v>
      </c>
      <c r="D17" s="131">
        <v>137577868.68</v>
      </c>
      <c r="E17" s="131">
        <v>135823502.47000018</v>
      </c>
      <c r="F17" s="131">
        <v>8499202.620000007</v>
      </c>
      <c r="G17" s="131">
        <v>64127.37</v>
      </c>
      <c r="H17" s="129">
        <f t="shared" si="0"/>
        <v>8435075.250000007</v>
      </c>
    </row>
    <row r="18" spans="1:8" ht="15">
      <c r="A18" s="91" t="s">
        <v>17</v>
      </c>
      <c r="B18" s="130">
        <v>8</v>
      </c>
      <c r="C18" s="131">
        <v>11165109.24</v>
      </c>
      <c r="D18" s="131">
        <v>37304052.16999996</v>
      </c>
      <c r="E18" s="131">
        <v>37843196.54999999</v>
      </c>
      <c r="F18" s="131">
        <v>10625964.860000005</v>
      </c>
      <c r="G18" s="131">
        <v>1327.77</v>
      </c>
      <c r="H18" s="129">
        <f t="shared" si="0"/>
        <v>10624637.090000005</v>
      </c>
    </row>
    <row r="19" spans="1:8" ht="15">
      <c r="A19" s="91" t="s">
        <v>18</v>
      </c>
      <c r="B19" s="130">
        <v>9</v>
      </c>
      <c r="C19" s="131">
        <v>42717096.6</v>
      </c>
      <c r="D19" s="131">
        <v>302704578.0499995</v>
      </c>
      <c r="E19" s="131">
        <v>299239889.61999995</v>
      </c>
      <c r="F19" s="131">
        <v>46181785.03000003</v>
      </c>
      <c r="G19" s="131">
        <v>9615.39</v>
      </c>
      <c r="H19" s="129">
        <f t="shared" si="0"/>
        <v>46172169.64000003</v>
      </c>
    </row>
    <row r="20" spans="1:8" ht="15">
      <c r="A20" s="91" t="s">
        <v>19</v>
      </c>
      <c r="B20" s="130">
        <v>10</v>
      </c>
      <c r="C20" s="131">
        <v>45084039.1</v>
      </c>
      <c r="D20" s="131">
        <v>799699993.4700009</v>
      </c>
      <c r="E20" s="131">
        <v>788502068.8500012</v>
      </c>
      <c r="F20" s="131">
        <v>56281963.720000006</v>
      </c>
      <c r="G20" s="131">
        <v>29610.789999999997</v>
      </c>
      <c r="H20" s="129">
        <f t="shared" si="0"/>
        <v>56252352.93000001</v>
      </c>
    </row>
    <row r="21" spans="1:8" ht="15">
      <c r="A21" s="91" t="s">
        <v>20</v>
      </c>
      <c r="B21" s="130">
        <v>11</v>
      </c>
      <c r="C21" s="131">
        <v>27867656.2</v>
      </c>
      <c r="D21" s="131">
        <v>3291766.6799999992</v>
      </c>
      <c r="E21" s="131">
        <v>16207432.63</v>
      </c>
      <c r="F21" s="131">
        <v>14951990.250000002</v>
      </c>
      <c r="G21" s="131">
        <v>0</v>
      </c>
      <c r="H21" s="129">
        <f t="shared" si="0"/>
        <v>14951990.250000002</v>
      </c>
    </row>
    <row r="22" spans="1:8" ht="30.75" thickBot="1">
      <c r="A22" s="92" t="s">
        <v>21</v>
      </c>
      <c r="B22" s="133">
        <v>12</v>
      </c>
      <c r="C22" s="134">
        <v>6754579.53</v>
      </c>
      <c r="D22" s="134">
        <v>-1316700.3400000005</v>
      </c>
      <c r="E22" s="134">
        <v>1620114.1100000006</v>
      </c>
      <c r="F22" s="134">
        <v>3817765.079999999</v>
      </c>
      <c r="G22" s="134">
        <v>0</v>
      </c>
      <c r="H22" s="129">
        <f t="shared" si="0"/>
        <v>3817765.079999999</v>
      </c>
    </row>
    <row r="23" spans="1:8" ht="15.75">
      <c r="A23" s="123" t="s">
        <v>22</v>
      </c>
      <c r="B23" s="468">
        <v>13</v>
      </c>
      <c r="C23" s="466">
        <v>163760.43</v>
      </c>
      <c r="D23" s="466">
        <f>SUM(D26:D27)</f>
        <v>1254341.76</v>
      </c>
      <c r="E23" s="466">
        <f>SUM(E26:E27)</f>
        <v>1267389.5500000005</v>
      </c>
      <c r="F23" s="466">
        <f>SUM(F26:F27)</f>
        <v>150712.64</v>
      </c>
      <c r="G23" s="466">
        <v>54747.56</v>
      </c>
      <c r="H23" s="470">
        <v>95965.08</v>
      </c>
    </row>
    <row r="24" spans="1:8" ht="15.75">
      <c r="A24" s="135" t="s">
        <v>273</v>
      </c>
      <c r="B24" s="469"/>
      <c r="C24" s="467"/>
      <c r="D24" s="467"/>
      <c r="E24" s="467"/>
      <c r="F24" s="467"/>
      <c r="G24" s="467"/>
      <c r="H24" s="471"/>
    </row>
    <row r="25" spans="1:8" ht="15">
      <c r="A25" s="463" t="s">
        <v>11</v>
      </c>
      <c r="B25" s="464"/>
      <c r="C25" s="464"/>
      <c r="D25" s="464"/>
      <c r="E25" s="464"/>
      <c r="F25" s="464"/>
      <c r="G25" s="464"/>
      <c r="H25" s="465"/>
    </row>
    <row r="26" spans="1:8" ht="15">
      <c r="A26" s="109" t="s">
        <v>23</v>
      </c>
      <c r="B26" s="127">
        <v>14</v>
      </c>
      <c r="C26" s="128">
        <v>100764.04</v>
      </c>
      <c r="D26" s="128">
        <v>1213055.76</v>
      </c>
      <c r="E26" s="128">
        <v>1223964.2100000004</v>
      </c>
      <c r="F26" s="128">
        <v>89855.59000000001</v>
      </c>
      <c r="G26" s="128">
        <v>674.52</v>
      </c>
      <c r="H26" s="129">
        <f>SUM(F26-G26)</f>
        <v>89181.07</v>
      </c>
    </row>
    <row r="27" spans="1:8" ht="15.75" thickBot="1">
      <c r="A27" s="119" t="s">
        <v>24</v>
      </c>
      <c r="B27" s="120">
        <v>15</v>
      </c>
      <c r="C27" s="122">
        <v>62996.39</v>
      </c>
      <c r="D27" s="122">
        <v>41286</v>
      </c>
      <c r="E27" s="122">
        <v>43425.34</v>
      </c>
      <c r="F27" s="122">
        <v>60857.05</v>
      </c>
      <c r="G27" s="122">
        <v>54073.04</v>
      </c>
      <c r="H27" s="129">
        <f>SUM(F27-G27)</f>
        <v>6784.010000000002</v>
      </c>
    </row>
    <row r="28" spans="1:8" ht="15.75">
      <c r="A28" s="123" t="s">
        <v>275</v>
      </c>
      <c r="B28" s="124">
        <v>16</v>
      </c>
      <c r="C28" s="125">
        <v>293787.36</v>
      </c>
      <c r="D28" s="125">
        <f>SUM(D30:D33)</f>
        <v>87020.29000000001</v>
      </c>
      <c r="E28" s="125">
        <f>SUM(E30:E33)</f>
        <v>97093.61999999998</v>
      </c>
      <c r="F28" s="125">
        <f>SUM(F30:F33)</f>
        <v>283714.02999999997</v>
      </c>
      <c r="G28" s="125">
        <f>SUM(G30:G33)</f>
        <v>19456.64</v>
      </c>
      <c r="H28" s="125">
        <f>SUM(H30:H33)</f>
        <v>264257.39</v>
      </c>
    </row>
    <row r="29" spans="1:8" ht="15">
      <c r="A29" s="463" t="s">
        <v>11</v>
      </c>
      <c r="B29" s="464"/>
      <c r="C29" s="464"/>
      <c r="D29" s="464"/>
      <c r="E29" s="464"/>
      <c r="F29" s="464"/>
      <c r="G29" s="464"/>
      <c r="H29" s="465"/>
    </row>
    <row r="30" spans="1:8" ht="15">
      <c r="A30" s="109" t="s">
        <v>25</v>
      </c>
      <c r="B30" s="127">
        <v>17</v>
      </c>
      <c r="C30" s="128">
        <v>27467.63</v>
      </c>
      <c r="D30" s="128">
        <v>32128.409999999996</v>
      </c>
      <c r="E30" s="128">
        <v>32128.409999999996</v>
      </c>
      <c r="F30" s="128">
        <v>27467.63</v>
      </c>
      <c r="G30" s="128">
        <v>0</v>
      </c>
      <c r="H30" s="128">
        <v>27467.63</v>
      </c>
    </row>
    <row r="31" spans="1:8" ht="15">
      <c r="A31" s="91" t="s">
        <v>24</v>
      </c>
      <c r="B31" s="130">
        <v>18</v>
      </c>
      <c r="C31" s="131">
        <v>1924.55</v>
      </c>
      <c r="D31" s="131">
        <v>0</v>
      </c>
      <c r="E31" s="131">
        <v>1924.5500000000002</v>
      </c>
      <c r="F31" s="131">
        <v>0</v>
      </c>
      <c r="G31" s="122">
        <v>0</v>
      </c>
      <c r="H31" s="122">
        <v>0</v>
      </c>
    </row>
    <row r="32" spans="1:8" ht="15">
      <c r="A32" s="91" t="s">
        <v>26</v>
      </c>
      <c r="B32" s="130">
        <v>19</v>
      </c>
      <c r="C32" s="131">
        <v>264395.18</v>
      </c>
      <c r="D32" s="131">
        <v>54891.880000000005</v>
      </c>
      <c r="E32" s="131">
        <v>63040.65999999998</v>
      </c>
      <c r="F32" s="131">
        <v>256246.4</v>
      </c>
      <c r="G32" s="131">
        <v>19456.64</v>
      </c>
      <c r="H32" s="132">
        <f>SUM(F32-G32)</f>
        <v>236789.76</v>
      </c>
    </row>
    <row r="33" spans="1:8" ht="15.75" thickBot="1">
      <c r="A33" s="92" t="s">
        <v>27</v>
      </c>
      <c r="B33" s="133">
        <v>20</v>
      </c>
      <c r="C33" s="134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</row>
    <row r="34" spans="1:8" ht="31.5">
      <c r="A34" s="93" t="s">
        <v>130</v>
      </c>
      <c r="B34" s="136">
        <v>21</v>
      </c>
      <c r="C34" s="137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</row>
    <row r="35" spans="1:8" ht="15">
      <c r="A35" s="463" t="s">
        <v>11</v>
      </c>
      <c r="B35" s="464"/>
      <c r="C35" s="464"/>
      <c r="D35" s="464"/>
      <c r="E35" s="464"/>
      <c r="F35" s="464"/>
      <c r="G35" s="464"/>
      <c r="H35" s="465"/>
    </row>
    <row r="36" spans="1:8" ht="15.75" thickBot="1">
      <c r="A36" s="119" t="s">
        <v>27</v>
      </c>
      <c r="B36" s="120">
        <v>22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8" ht="32.25" thickBot="1">
      <c r="A37" s="94" t="s">
        <v>129</v>
      </c>
      <c r="B37" s="138">
        <v>23</v>
      </c>
      <c r="C37" s="139">
        <v>564286088.06</v>
      </c>
      <c r="D37" s="139">
        <f>SUM(D8+D12+D23+D28+D34)</f>
        <v>11611097518.780008</v>
      </c>
      <c r="E37" s="139">
        <f>SUM(E8+E12+E23+E28+E34)</f>
        <v>7961735620.400007</v>
      </c>
      <c r="F37" s="139">
        <f>SUM(F8+F12+F23+F28+F34)</f>
        <v>595846103.3800025</v>
      </c>
      <c r="G37" s="139">
        <f>SUM(G8+G12+G23+G28+G34)</f>
        <v>775896.37</v>
      </c>
      <c r="H37" s="139">
        <f>SUM(H8+H12+H23+H28+H34)</f>
        <v>595070207.0099999</v>
      </c>
    </row>
    <row r="38" spans="1:8" ht="12.75">
      <c r="A38" s="48"/>
      <c r="B38" s="115"/>
      <c r="C38" s="49"/>
      <c r="D38" s="49"/>
      <c r="E38" s="49"/>
      <c r="F38" s="49"/>
      <c r="G38" s="49"/>
      <c r="H38" s="49"/>
    </row>
  </sheetData>
  <sheetProtection/>
  <mergeCells count="28">
    <mergeCell ref="A2:H2"/>
    <mergeCell ref="A3:H3"/>
    <mergeCell ref="B10:B11"/>
    <mergeCell ref="C10:C11"/>
    <mergeCell ref="D10:D11"/>
    <mergeCell ref="E10:E11"/>
    <mergeCell ref="F10:F11"/>
    <mergeCell ref="G10:G11"/>
    <mergeCell ref="H10:H11"/>
    <mergeCell ref="G6:H6"/>
    <mergeCell ref="C23:C24"/>
    <mergeCell ref="D23:D24"/>
    <mergeCell ref="E6:E7"/>
    <mergeCell ref="F6:F7"/>
    <mergeCell ref="A6:A7"/>
    <mergeCell ref="B6:B7"/>
    <mergeCell ref="C6:C7"/>
    <mergeCell ref="D6:D7"/>
    <mergeCell ref="G1:H1"/>
    <mergeCell ref="A35:H35"/>
    <mergeCell ref="A25:H25"/>
    <mergeCell ref="E23:E24"/>
    <mergeCell ref="F23:F24"/>
    <mergeCell ref="A13:H13"/>
    <mergeCell ref="B23:B24"/>
    <mergeCell ref="A29:H29"/>
    <mergeCell ref="H23:H24"/>
    <mergeCell ref="G23:G2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tabSelected="1" view="pageBreakPreview" zoomScale="80" zoomScaleNormal="7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67.8515625" style="0" customWidth="1"/>
    <col min="2" max="4" width="31.7109375" style="0" customWidth="1"/>
  </cols>
  <sheetData>
    <row r="1" spans="1:4" ht="15">
      <c r="A1" s="41"/>
      <c r="B1" s="41"/>
      <c r="C1" s="41"/>
      <c r="D1" s="141" t="s">
        <v>278</v>
      </c>
    </row>
    <row r="2" spans="1:4" ht="18">
      <c r="A2" s="488" t="s">
        <v>277</v>
      </c>
      <c r="B2" s="488"/>
      <c r="C2" s="488"/>
      <c r="D2" s="488"/>
    </row>
    <row r="3" spans="1:4" ht="15.75">
      <c r="A3" s="489" t="s">
        <v>276</v>
      </c>
      <c r="B3" s="489"/>
      <c r="C3" s="489"/>
      <c r="D3" s="489"/>
    </row>
    <row r="4" spans="1:4" ht="15.75">
      <c r="A4" s="142"/>
      <c r="B4" s="142"/>
      <c r="C4" s="142"/>
      <c r="D4" s="142"/>
    </row>
    <row r="5" spans="1:4" ht="16.5" thickBot="1">
      <c r="A5" s="22"/>
      <c r="B5" s="41"/>
      <c r="C5" s="41"/>
      <c r="D5" s="141" t="s">
        <v>133</v>
      </c>
    </row>
    <row r="6" spans="1:4" ht="63.75" thickBot="1">
      <c r="A6" s="239" t="s">
        <v>61</v>
      </c>
      <c r="B6" s="240" t="s">
        <v>62</v>
      </c>
      <c r="C6" s="240" t="s">
        <v>63</v>
      </c>
      <c r="D6" s="241" t="s">
        <v>64</v>
      </c>
    </row>
    <row r="7" spans="1:4" ht="15.75">
      <c r="A7" s="152" t="s">
        <v>65</v>
      </c>
      <c r="B7" s="153" t="s">
        <v>259</v>
      </c>
      <c r="C7" s="153" t="s">
        <v>259</v>
      </c>
      <c r="D7" s="154" t="s">
        <v>259</v>
      </c>
    </row>
    <row r="8" spans="1:4" ht="31.5">
      <c r="A8" s="145" t="s">
        <v>66</v>
      </c>
      <c r="B8" s="110">
        <v>-9608.66</v>
      </c>
      <c r="C8" s="108">
        <v>-13285.83</v>
      </c>
      <c r="D8" s="108">
        <f>SUM(D10:D16)</f>
        <v>-22894.489999999998</v>
      </c>
    </row>
    <row r="9" spans="1:4" ht="15">
      <c r="A9" s="485" t="s">
        <v>11</v>
      </c>
      <c r="B9" s="486"/>
      <c r="C9" s="486"/>
      <c r="D9" s="487"/>
    </row>
    <row r="10" spans="1:4" ht="15">
      <c r="A10" s="146" t="s">
        <v>13</v>
      </c>
      <c r="B10" s="147">
        <v>-603.94</v>
      </c>
      <c r="C10" s="143">
        <v>1250.6999999999998</v>
      </c>
      <c r="D10" s="147">
        <v>-1854.6399999999999</v>
      </c>
    </row>
    <row r="11" spans="1:4" ht="15">
      <c r="A11" s="146" t="s">
        <v>14</v>
      </c>
      <c r="B11" s="147">
        <v>-2864.3</v>
      </c>
      <c r="C11" s="143">
        <v>9289.78</v>
      </c>
      <c r="D11" s="147">
        <v>-12154.08</v>
      </c>
    </row>
    <row r="12" spans="1:4" ht="15">
      <c r="A12" s="146" t="s">
        <v>67</v>
      </c>
      <c r="B12" s="147">
        <v>-5284.15</v>
      </c>
      <c r="C12" s="143">
        <v>-1280.6699999999998</v>
      </c>
      <c r="D12" s="147">
        <v>-4003.4800000000005</v>
      </c>
    </row>
    <row r="13" spans="1:4" ht="15">
      <c r="A13" s="146" t="s">
        <v>16</v>
      </c>
      <c r="B13" s="147">
        <v>-71.34</v>
      </c>
      <c r="C13" s="143">
        <v>447.02</v>
      </c>
      <c r="D13" s="147">
        <v>-518.36</v>
      </c>
    </row>
    <row r="14" spans="1:4" ht="15">
      <c r="A14" s="146" t="s">
        <v>17</v>
      </c>
      <c r="B14" s="147">
        <v>-21.68</v>
      </c>
      <c r="C14" s="143">
        <v>129.78</v>
      </c>
      <c r="D14" s="147">
        <v>-151.46</v>
      </c>
    </row>
    <row r="15" spans="1:4" ht="15">
      <c r="A15" s="146" t="s">
        <v>18</v>
      </c>
      <c r="B15" s="147">
        <v>-177.64</v>
      </c>
      <c r="C15" s="143">
        <v>877.1600000000001</v>
      </c>
      <c r="D15" s="147">
        <v>-1054.8</v>
      </c>
    </row>
    <row r="16" spans="1:4" ht="15">
      <c r="A16" s="146" t="s">
        <v>19</v>
      </c>
      <c r="B16" s="147">
        <v>-585.61</v>
      </c>
      <c r="C16" s="143">
        <v>2572.06</v>
      </c>
      <c r="D16" s="147">
        <v>-3157.67</v>
      </c>
    </row>
    <row r="17" spans="1:4" ht="15.75">
      <c r="A17" s="145" t="s">
        <v>68</v>
      </c>
      <c r="B17" s="148" t="s">
        <v>259</v>
      </c>
      <c r="C17" s="144" t="s">
        <v>259</v>
      </c>
      <c r="D17" s="148" t="s">
        <v>259</v>
      </c>
    </row>
    <row r="18" spans="1:4" ht="31.5">
      <c r="A18" s="145" t="s">
        <v>69</v>
      </c>
      <c r="B18" s="110">
        <v>-360673962.9</v>
      </c>
      <c r="C18" s="108">
        <f>SUM(C20:C26)</f>
        <v>-9930096.419999998</v>
      </c>
      <c r="D18" s="108">
        <f>SUM(D20:D26)</f>
        <v>-350743866.4800001</v>
      </c>
    </row>
    <row r="19" spans="1:4" ht="15">
      <c r="A19" s="485" t="s">
        <v>11</v>
      </c>
      <c r="B19" s="486"/>
      <c r="C19" s="486"/>
      <c r="D19" s="487"/>
    </row>
    <row r="20" spans="1:4" ht="15">
      <c r="A20" s="146" t="s">
        <v>13</v>
      </c>
      <c r="B20" s="147">
        <v>-39466118.53</v>
      </c>
      <c r="C20" s="143">
        <v>-2014361.0799999998</v>
      </c>
      <c r="D20" s="147">
        <v>-37451757.449999996</v>
      </c>
    </row>
    <row r="21" spans="1:4" ht="15">
      <c r="A21" s="146" t="s">
        <v>14</v>
      </c>
      <c r="B21" s="147">
        <v>-191636559.63</v>
      </c>
      <c r="C21" s="143">
        <v>-5915021.339999998</v>
      </c>
      <c r="D21" s="147">
        <v>-185721538.29000005</v>
      </c>
    </row>
    <row r="22" spans="1:4" ht="15">
      <c r="A22" s="146" t="s">
        <v>67</v>
      </c>
      <c r="B22" s="147">
        <v>-63627779.43</v>
      </c>
      <c r="C22" s="143">
        <v>-1794015.8199999998</v>
      </c>
      <c r="D22" s="147">
        <v>-61833763.61000001</v>
      </c>
    </row>
    <row r="23" spans="1:4" ht="15">
      <c r="A23" s="146" t="s">
        <v>16</v>
      </c>
      <c r="B23" s="147">
        <v>-4640498.16</v>
      </c>
      <c r="C23" s="143">
        <v>305280.3199999999</v>
      </c>
      <c r="D23" s="147">
        <v>-4945778.48</v>
      </c>
    </row>
    <row r="24" spans="1:4" ht="15">
      <c r="A24" s="146" t="s">
        <v>17</v>
      </c>
      <c r="B24" s="147">
        <v>-8259545.77</v>
      </c>
      <c r="C24" s="143">
        <v>-946369.4699999999</v>
      </c>
      <c r="D24" s="147">
        <v>-7313176.300000001</v>
      </c>
    </row>
    <row r="25" spans="1:4" ht="15">
      <c r="A25" s="146" t="s">
        <v>18</v>
      </c>
      <c r="B25" s="147">
        <v>-26569644.41</v>
      </c>
      <c r="C25" s="143">
        <v>-3395621.6900000004</v>
      </c>
      <c r="D25" s="147">
        <v>-23174022.720000006</v>
      </c>
    </row>
    <row r="26" spans="1:4" ht="15.75" thickBot="1">
      <c r="A26" s="149" t="s">
        <v>19</v>
      </c>
      <c r="B26" s="151">
        <v>-26473816.97</v>
      </c>
      <c r="C26" s="150">
        <v>3830012.6599999997</v>
      </c>
      <c r="D26" s="151">
        <v>-30303829.629999995</v>
      </c>
    </row>
  </sheetData>
  <sheetProtection/>
  <mergeCells count="4">
    <mergeCell ref="A9:D9"/>
    <mergeCell ref="A19:D19"/>
    <mergeCell ref="A2:D2"/>
    <mergeCell ref="A3:D3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view="pageBreakPreview" zoomScale="110" zoomScaleSheetLayoutView="110" zoomScalePageLayoutView="0" workbookViewId="0" topLeftCell="A1">
      <selection activeCell="A14" sqref="A13:A14"/>
    </sheetView>
  </sheetViews>
  <sheetFormatPr defaultColWidth="9.140625" defaultRowHeight="12.75"/>
  <cols>
    <col min="1" max="1" width="45.28125" style="0" customWidth="1"/>
    <col min="2" max="2" width="22.00390625" style="0" customWidth="1"/>
    <col min="3" max="6" width="19.8515625" style="0" customWidth="1"/>
  </cols>
  <sheetData>
    <row r="1" spans="1:6" ht="15">
      <c r="A1" s="155"/>
      <c r="B1" s="155"/>
      <c r="C1" s="155"/>
      <c r="D1" s="155"/>
      <c r="E1" s="155"/>
      <c r="F1" s="156" t="s">
        <v>290</v>
      </c>
    </row>
    <row r="2" spans="1:6" ht="18">
      <c r="A2" s="490" t="s">
        <v>279</v>
      </c>
      <c r="B2" s="490"/>
      <c r="C2" s="490"/>
      <c r="D2" s="490"/>
      <c r="E2" s="490"/>
      <c r="F2" s="490"/>
    </row>
    <row r="3" spans="1:6" ht="14.25" customHeight="1">
      <c r="A3" s="491" t="s">
        <v>280</v>
      </c>
      <c r="B3" s="491"/>
      <c r="C3" s="491"/>
      <c r="D3" s="491"/>
      <c r="E3" s="491"/>
      <c r="F3" s="491"/>
    </row>
    <row r="4" spans="1:6" ht="16.5" thickBot="1">
      <c r="A4" s="157"/>
      <c r="B4" s="158"/>
      <c r="C4" s="158"/>
      <c r="D4" s="158"/>
      <c r="E4" s="158"/>
      <c r="F4" s="156" t="s">
        <v>133</v>
      </c>
    </row>
    <row r="5" spans="1:6" ht="63.75" thickBot="1">
      <c r="A5" s="250" t="s">
        <v>70</v>
      </c>
      <c r="B5" s="255" t="s">
        <v>2</v>
      </c>
      <c r="C5" s="255" t="s">
        <v>71</v>
      </c>
      <c r="D5" s="255" t="s">
        <v>72</v>
      </c>
      <c r="E5" s="255" t="s">
        <v>73</v>
      </c>
      <c r="F5" s="256" t="s">
        <v>5</v>
      </c>
    </row>
    <row r="6" spans="1:6" ht="75">
      <c r="A6" s="212" t="s">
        <v>296</v>
      </c>
      <c r="B6" s="257">
        <v>1460638.99</v>
      </c>
      <c r="C6" s="258">
        <v>3091016.44</v>
      </c>
      <c r="D6" s="258">
        <v>2844897.22</v>
      </c>
      <c r="E6" s="258">
        <v>2844693.36</v>
      </c>
      <c r="F6" s="259">
        <f>B6+C6-D6</f>
        <v>1706758.2099999995</v>
      </c>
    </row>
    <row r="7" spans="1:6" ht="45">
      <c r="A7" s="198" t="s">
        <v>297</v>
      </c>
      <c r="B7" s="260">
        <v>744</v>
      </c>
      <c r="C7" s="159">
        <v>3559.92</v>
      </c>
      <c r="D7" s="159">
        <v>744</v>
      </c>
      <c r="E7" s="159">
        <v>0</v>
      </c>
      <c r="F7" s="160">
        <f>B7+C7-D7</f>
        <v>3559.92</v>
      </c>
    </row>
    <row r="8" spans="1:6" ht="30">
      <c r="A8" s="198" t="s">
        <v>281</v>
      </c>
      <c r="B8" s="260">
        <v>55861.51</v>
      </c>
      <c r="C8" s="159">
        <v>0</v>
      </c>
      <c r="D8" s="159">
        <v>55861.51</v>
      </c>
      <c r="E8" s="159">
        <v>0</v>
      </c>
      <c r="F8" s="160">
        <f>B8+C8-D8</f>
        <v>0</v>
      </c>
    </row>
    <row r="9" spans="1:6" ht="25.5" customHeight="1" thickBot="1">
      <c r="A9" s="211" t="s">
        <v>74</v>
      </c>
      <c r="B9" s="261">
        <f>SUM(B6:B8)</f>
        <v>1517244.5</v>
      </c>
      <c r="C9" s="161">
        <f>SUM(C6:C8)</f>
        <v>3094576.36</v>
      </c>
      <c r="D9" s="161">
        <f>SUM(D6:D8)</f>
        <v>2901502.73</v>
      </c>
      <c r="E9" s="161">
        <f>SUM(E6:E8)</f>
        <v>2844693.36</v>
      </c>
      <c r="F9" s="162">
        <f>SUM(F6:F8)</f>
        <v>1710318.1299999994</v>
      </c>
    </row>
    <row r="10" spans="1:6" ht="15">
      <c r="A10" s="155"/>
      <c r="B10" s="155"/>
      <c r="C10" s="155"/>
      <c r="D10" s="155"/>
      <c r="E10" s="155"/>
      <c r="F10" s="155"/>
    </row>
    <row r="11" ht="15">
      <c r="A11" s="46"/>
    </row>
    <row r="12" ht="15">
      <c r="A12" s="46"/>
    </row>
  </sheetData>
  <sheetProtection/>
  <mergeCells count="2">
    <mergeCell ref="A2:F2"/>
    <mergeCell ref="A3:F3"/>
  </mergeCells>
  <printOptions horizontalCentered="1" verticalCentered="1"/>
  <pageMargins left="0.7086614173228347" right="0.7086614173228347" top="0.9055118110236221" bottom="0.7480314960629921" header="0.5511811023622047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view="pageBreakPreview" zoomScale="70" zoomScaleNormal="90" zoomScaleSheetLayoutView="70" zoomScalePageLayoutView="0" workbookViewId="0" topLeftCell="A7">
      <selection activeCell="G58" sqref="G58"/>
    </sheetView>
  </sheetViews>
  <sheetFormatPr defaultColWidth="9.140625" defaultRowHeight="12.75"/>
  <cols>
    <col min="1" max="1" width="85.7109375" style="1" customWidth="1"/>
    <col min="2" max="2" width="4.00390625" style="0" bestFit="1" customWidth="1"/>
    <col min="3" max="3" width="22.140625" style="0" customWidth="1"/>
    <col min="4" max="4" width="21.57421875" style="0" customWidth="1"/>
    <col min="5" max="6" width="20.421875" style="0" customWidth="1"/>
    <col min="7" max="7" width="24.140625" style="0" customWidth="1"/>
    <col min="8" max="8" width="24.57421875" style="0" customWidth="1"/>
  </cols>
  <sheetData>
    <row r="1" spans="1:8" ht="15">
      <c r="A1" s="182"/>
      <c r="B1" s="163"/>
      <c r="C1" s="163"/>
      <c r="D1" s="163"/>
      <c r="E1" s="163"/>
      <c r="F1" s="163"/>
      <c r="G1" s="163"/>
      <c r="H1" s="164" t="s">
        <v>291</v>
      </c>
    </row>
    <row r="2" spans="1:8" ht="18">
      <c r="A2" s="495" t="s">
        <v>283</v>
      </c>
      <c r="B2" s="495"/>
      <c r="C2" s="495"/>
      <c r="D2" s="495"/>
      <c r="E2" s="495"/>
      <c r="F2" s="495"/>
      <c r="G2" s="495"/>
      <c r="H2" s="495"/>
    </row>
    <row r="3" spans="1:8" ht="15.75">
      <c r="A3" s="496" t="s">
        <v>282</v>
      </c>
      <c r="B3" s="496"/>
      <c r="C3" s="496"/>
      <c r="D3" s="496"/>
      <c r="E3" s="496"/>
      <c r="F3" s="496"/>
      <c r="G3" s="496"/>
      <c r="H3" s="496"/>
    </row>
    <row r="4" spans="1:8" ht="16.5" thickBot="1">
      <c r="A4" s="183"/>
      <c r="B4" s="163"/>
      <c r="C4" s="163"/>
      <c r="D4" s="163"/>
      <c r="E4" s="163"/>
      <c r="F4" s="163"/>
      <c r="G4" s="163"/>
      <c r="H4" s="164" t="s">
        <v>133</v>
      </c>
    </row>
    <row r="5" spans="1:8" ht="16.5" thickBot="1">
      <c r="A5" s="497" t="s">
        <v>75</v>
      </c>
      <c r="B5" s="499" t="s">
        <v>1</v>
      </c>
      <c r="C5" s="499" t="s">
        <v>125</v>
      </c>
      <c r="D5" s="501" t="s">
        <v>3</v>
      </c>
      <c r="E5" s="501" t="s">
        <v>4</v>
      </c>
      <c r="F5" s="503" t="s">
        <v>126</v>
      </c>
      <c r="G5" s="505" t="s">
        <v>76</v>
      </c>
      <c r="H5" s="506"/>
    </row>
    <row r="6" spans="1:8" ht="63.75" thickBot="1">
      <c r="A6" s="498"/>
      <c r="B6" s="500"/>
      <c r="C6" s="500"/>
      <c r="D6" s="502"/>
      <c r="E6" s="502"/>
      <c r="F6" s="504"/>
      <c r="G6" s="231" t="s">
        <v>127</v>
      </c>
      <c r="H6" s="232" t="s">
        <v>128</v>
      </c>
    </row>
    <row r="7" spans="1:8" ht="16.5" thickBot="1">
      <c r="A7" s="203" t="s">
        <v>77</v>
      </c>
      <c r="B7" s="166" t="s">
        <v>78</v>
      </c>
      <c r="C7" s="200">
        <v>1</v>
      </c>
      <c r="D7" s="138">
        <v>3</v>
      </c>
      <c r="E7" s="138">
        <v>2</v>
      </c>
      <c r="F7" s="216">
        <v>4</v>
      </c>
      <c r="G7" s="219">
        <v>5</v>
      </c>
      <c r="H7" s="199">
        <v>6</v>
      </c>
    </row>
    <row r="8" spans="1:8" ht="15.75">
      <c r="A8" s="204" t="s">
        <v>315</v>
      </c>
      <c r="B8" s="195">
        <v>1</v>
      </c>
      <c r="C8" s="217">
        <v>309204.37</v>
      </c>
      <c r="D8" s="176">
        <v>670854.17</v>
      </c>
      <c r="E8" s="176">
        <v>679212.63</v>
      </c>
      <c r="F8" s="217">
        <f>C8+D8-E8</f>
        <v>300845.91000000003</v>
      </c>
      <c r="G8" s="217">
        <f>F8</f>
        <v>300845.91000000003</v>
      </c>
      <c r="H8" s="187">
        <v>0</v>
      </c>
    </row>
    <row r="9" spans="1:8" ht="16.5" thickBot="1">
      <c r="A9" s="205" t="s">
        <v>316</v>
      </c>
      <c r="B9" s="192">
        <v>2</v>
      </c>
      <c r="C9" s="175">
        <f aca="true" t="shared" si="0" ref="C9:H9">C10+C15+C23</f>
        <v>41171156.690000005</v>
      </c>
      <c r="D9" s="175">
        <f t="shared" si="0"/>
        <v>41684174.77</v>
      </c>
      <c r="E9" s="175">
        <f t="shared" si="0"/>
        <v>56717262.81</v>
      </c>
      <c r="F9" s="175">
        <f t="shared" si="0"/>
        <v>26138068.65</v>
      </c>
      <c r="G9" s="175">
        <f t="shared" si="0"/>
        <v>15810.32</v>
      </c>
      <c r="H9" s="186">
        <f t="shared" si="0"/>
        <v>26122258.33</v>
      </c>
    </row>
    <row r="10" spans="1:8" ht="15.75">
      <c r="A10" s="215" t="s">
        <v>79</v>
      </c>
      <c r="B10" s="165">
        <v>3</v>
      </c>
      <c r="C10" s="218">
        <f aca="true" t="shared" si="1" ref="C10:H10">C12+C13+C14</f>
        <v>4347825.6</v>
      </c>
      <c r="D10" s="218">
        <f t="shared" si="1"/>
        <v>39129709.42</v>
      </c>
      <c r="E10" s="218">
        <f t="shared" si="1"/>
        <v>36931298.67</v>
      </c>
      <c r="F10" s="218">
        <f t="shared" si="1"/>
        <v>6546236.349999996</v>
      </c>
      <c r="G10" s="218">
        <f t="shared" si="1"/>
        <v>0</v>
      </c>
      <c r="H10" s="202">
        <f t="shared" si="1"/>
        <v>6546236.349999996</v>
      </c>
    </row>
    <row r="11" spans="1:8" ht="15">
      <c r="A11" s="492" t="s">
        <v>11</v>
      </c>
      <c r="B11" s="493"/>
      <c r="C11" s="493"/>
      <c r="D11" s="493"/>
      <c r="E11" s="493"/>
      <c r="F11" s="493"/>
      <c r="G11" s="493"/>
      <c r="H11" s="494"/>
    </row>
    <row r="12" spans="1:8" ht="15">
      <c r="A12" s="212" t="s">
        <v>317</v>
      </c>
      <c r="B12" s="171">
        <v>4</v>
      </c>
      <c r="C12" s="220">
        <v>2367423.15</v>
      </c>
      <c r="D12" s="213">
        <v>35675367.89</v>
      </c>
      <c r="E12" s="213">
        <v>33566637.99</v>
      </c>
      <c r="F12" s="220">
        <f>C12+D12-E12</f>
        <v>4476153.049999997</v>
      </c>
      <c r="G12" s="172">
        <v>0</v>
      </c>
      <c r="H12" s="214">
        <f>F12</f>
        <v>4476153.049999997</v>
      </c>
    </row>
    <row r="13" spans="1:8" ht="15">
      <c r="A13" s="198" t="s">
        <v>318</v>
      </c>
      <c r="B13" s="168">
        <v>5</v>
      </c>
      <c r="C13" s="221">
        <v>463157.95</v>
      </c>
      <c r="D13" s="174">
        <v>359765.17</v>
      </c>
      <c r="E13" s="174">
        <v>463157.95</v>
      </c>
      <c r="F13" s="220">
        <f>C13+D13-E13</f>
        <v>359765.17</v>
      </c>
      <c r="G13" s="167">
        <v>0</v>
      </c>
      <c r="H13" s="214">
        <f>F13</f>
        <v>359765.17</v>
      </c>
    </row>
    <row r="14" spans="1:8" ht="15.75" thickBot="1">
      <c r="A14" s="207" t="s">
        <v>319</v>
      </c>
      <c r="B14" s="194">
        <v>6</v>
      </c>
      <c r="C14" s="222">
        <v>1517244.5</v>
      </c>
      <c r="D14" s="180">
        <v>3094576.36</v>
      </c>
      <c r="E14" s="180">
        <v>2901502.73</v>
      </c>
      <c r="F14" s="181">
        <f>C14+D14-E14</f>
        <v>1710318.1299999994</v>
      </c>
      <c r="G14" s="223">
        <v>0</v>
      </c>
      <c r="H14" s="214">
        <f>F14</f>
        <v>1710318.1299999994</v>
      </c>
    </row>
    <row r="15" spans="1:8" ht="15.75">
      <c r="A15" s="215" t="s">
        <v>320</v>
      </c>
      <c r="B15" s="165">
        <v>7</v>
      </c>
      <c r="C15" s="201">
        <f aca="true" t="shared" si="2" ref="C15:H15">SUM(C17:C22)</f>
        <v>36798362.660000004</v>
      </c>
      <c r="D15" s="201">
        <f t="shared" si="2"/>
        <v>2532632.6300000004</v>
      </c>
      <c r="E15" s="201">
        <f t="shared" si="2"/>
        <v>19754973.310000002</v>
      </c>
      <c r="F15" s="201">
        <f t="shared" si="2"/>
        <v>19576021.98</v>
      </c>
      <c r="G15" s="201">
        <f t="shared" si="2"/>
        <v>0</v>
      </c>
      <c r="H15" s="202">
        <f t="shared" si="2"/>
        <v>19576021.98</v>
      </c>
    </row>
    <row r="16" spans="1:8" ht="15">
      <c r="A16" s="492" t="s">
        <v>11</v>
      </c>
      <c r="B16" s="493"/>
      <c r="C16" s="493"/>
      <c r="D16" s="493"/>
      <c r="E16" s="493"/>
      <c r="F16" s="493"/>
      <c r="G16" s="493"/>
      <c r="H16" s="494"/>
    </row>
    <row r="17" spans="1:8" ht="15">
      <c r="A17" s="212" t="s">
        <v>20</v>
      </c>
      <c r="B17" s="171">
        <v>8</v>
      </c>
      <c r="C17" s="220">
        <v>27873679.35</v>
      </c>
      <c r="D17" s="213">
        <v>3292027.74</v>
      </c>
      <c r="E17" s="213">
        <v>16206308.81</v>
      </c>
      <c r="F17" s="220">
        <f>C17+D17-E17</f>
        <v>14959398.280000003</v>
      </c>
      <c r="G17" s="172">
        <v>0</v>
      </c>
      <c r="H17" s="214">
        <f aca="true" t="shared" si="3" ref="H17:H22">F17</f>
        <v>14959398.280000003</v>
      </c>
    </row>
    <row r="18" spans="1:8" ht="15">
      <c r="A18" s="198" t="s">
        <v>21</v>
      </c>
      <c r="B18" s="168">
        <v>9</v>
      </c>
      <c r="C18" s="221">
        <v>6762563.06</v>
      </c>
      <c r="D18" s="174">
        <v>-1157145.76</v>
      </c>
      <c r="E18" s="174">
        <v>1782445.4</v>
      </c>
      <c r="F18" s="220">
        <f aca="true" t="shared" si="4" ref="F18:F27">C18+D18-E18</f>
        <v>3822971.9</v>
      </c>
      <c r="G18" s="167">
        <v>0</v>
      </c>
      <c r="H18" s="214">
        <f t="shared" si="3"/>
        <v>3822971.9</v>
      </c>
    </row>
    <row r="19" spans="1:8" ht="15">
      <c r="A19" s="198" t="s">
        <v>80</v>
      </c>
      <c r="B19" s="168">
        <v>10</v>
      </c>
      <c r="C19" s="221">
        <v>400861.46</v>
      </c>
      <c r="D19" s="174">
        <v>862</v>
      </c>
      <c r="E19" s="174">
        <v>-27438.84</v>
      </c>
      <c r="F19" s="220">
        <f t="shared" si="4"/>
        <v>429162.30000000005</v>
      </c>
      <c r="G19" s="167">
        <v>0</v>
      </c>
      <c r="H19" s="214">
        <f t="shared" si="3"/>
        <v>429162.30000000005</v>
      </c>
    </row>
    <row r="20" spans="1:8" ht="15">
      <c r="A20" s="198" t="s">
        <v>23</v>
      </c>
      <c r="B20" s="168">
        <v>11</v>
      </c>
      <c r="C20" s="221">
        <v>405986.08</v>
      </c>
      <c r="D20" s="174">
        <v>370153.88</v>
      </c>
      <c r="E20" s="174">
        <v>437770.42</v>
      </c>
      <c r="F20" s="220">
        <f t="shared" si="4"/>
        <v>338369.54</v>
      </c>
      <c r="G20" s="167">
        <v>0</v>
      </c>
      <c r="H20" s="214">
        <f t="shared" si="3"/>
        <v>338369.54</v>
      </c>
    </row>
    <row r="21" spans="1:8" ht="15">
      <c r="A21" s="198" t="s">
        <v>27</v>
      </c>
      <c r="B21" s="168">
        <v>12</v>
      </c>
      <c r="C21" s="221">
        <v>1355264.64</v>
      </c>
      <c r="D21" s="174">
        <v>26062.88</v>
      </c>
      <c r="E21" s="174">
        <v>1355264.64</v>
      </c>
      <c r="F21" s="220">
        <f t="shared" si="4"/>
        <v>26062.87999999989</v>
      </c>
      <c r="G21" s="167">
        <v>0</v>
      </c>
      <c r="H21" s="214">
        <f t="shared" si="3"/>
        <v>26062.87999999989</v>
      </c>
    </row>
    <row r="22" spans="1:8" ht="15.75" thickBot="1">
      <c r="A22" s="207" t="s">
        <v>14</v>
      </c>
      <c r="B22" s="194">
        <v>13</v>
      </c>
      <c r="C22" s="222">
        <v>8.07</v>
      </c>
      <c r="D22" s="180">
        <v>671.89</v>
      </c>
      <c r="E22" s="180">
        <v>622.88</v>
      </c>
      <c r="F22" s="181">
        <f t="shared" si="4"/>
        <v>57.08000000000004</v>
      </c>
      <c r="G22" s="223">
        <v>0</v>
      </c>
      <c r="H22" s="214">
        <f t="shared" si="3"/>
        <v>57.08000000000004</v>
      </c>
    </row>
    <row r="23" spans="1:8" ht="15.75">
      <c r="A23" s="206" t="s">
        <v>321</v>
      </c>
      <c r="B23" s="193">
        <v>14</v>
      </c>
      <c r="C23" s="224">
        <v>24968.43</v>
      </c>
      <c r="D23" s="177">
        <f>D24</f>
        <v>21832.72</v>
      </c>
      <c r="E23" s="177">
        <f>E24</f>
        <v>30990.83</v>
      </c>
      <c r="F23" s="224">
        <f>F24</f>
        <v>15810.32</v>
      </c>
      <c r="G23" s="226">
        <f>G24</f>
        <v>15810.32</v>
      </c>
      <c r="H23" s="178">
        <f>H24</f>
        <v>0</v>
      </c>
    </row>
    <row r="24" spans="1:8" ht="15.75" thickBot="1">
      <c r="A24" s="207" t="s">
        <v>81</v>
      </c>
      <c r="B24" s="194">
        <v>15</v>
      </c>
      <c r="C24" s="222">
        <v>24968.43</v>
      </c>
      <c r="D24" s="180">
        <v>21832.72</v>
      </c>
      <c r="E24" s="180">
        <v>30990.83</v>
      </c>
      <c r="F24" s="222">
        <f t="shared" si="4"/>
        <v>15810.32</v>
      </c>
      <c r="G24" s="223">
        <f>F24</f>
        <v>15810.32</v>
      </c>
      <c r="H24" s="181">
        <v>0</v>
      </c>
    </row>
    <row r="25" spans="1:8" ht="15.75">
      <c r="A25" s="204" t="s">
        <v>322</v>
      </c>
      <c r="B25" s="195">
        <v>16</v>
      </c>
      <c r="C25" s="217">
        <f aca="true" t="shared" si="5" ref="C25:H25">C26+C27</f>
        <v>13270260.74</v>
      </c>
      <c r="D25" s="176">
        <f t="shared" si="5"/>
        <v>427987035.89</v>
      </c>
      <c r="E25" s="176">
        <f t="shared" si="5"/>
        <v>428303255.75</v>
      </c>
      <c r="F25" s="176">
        <f t="shared" si="5"/>
        <v>12954040.87999998</v>
      </c>
      <c r="G25" s="176">
        <f t="shared" si="5"/>
        <v>0</v>
      </c>
      <c r="H25" s="187">
        <f t="shared" si="5"/>
        <v>12954040.87999998</v>
      </c>
    </row>
    <row r="26" spans="1:8" ht="15">
      <c r="A26" s="198" t="s">
        <v>131</v>
      </c>
      <c r="B26" s="168">
        <v>17</v>
      </c>
      <c r="C26" s="221">
        <v>13110872.56</v>
      </c>
      <c r="D26" s="174">
        <v>427736086.32</v>
      </c>
      <c r="E26" s="174">
        <v>428156389.86</v>
      </c>
      <c r="F26" s="220">
        <f t="shared" si="4"/>
        <v>12690569.01999998</v>
      </c>
      <c r="G26" s="167">
        <v>0</v>
      </c>
      <c r="H26" s="179">
        <f>F26</f>
        <v>12690569.01999998</v>
      </c>
    </row>
    <row r="27" spans="1:8" ht="15.75" thickBot="1">
      <c r="A27" s="208" t="s">
        <v>132</v>
      </c>
      <c r="B27" s="169">
        <v>18</v>
      </c>
      <c r="C27" s="225">
        <v>159388.18</v>
      </c>
      <c r="D27" s="184">
        <v>250949.57</v>
      </c>
      <c r="E27" s="184">
        <v>146865.89</v>
      </c>
      <c r="F27" s="300">
        <f t="shared" si="4"/>
        <v>263471.86</v>
      </c>
      <c r="G27" s="170">
        <v>0</v>
      </c>
      <c r="H27" s="179">
        <f>F27</f>
        <v>263471.86</v>
      </c>
    </row>
    <row r="28" spans="1:8" ht="15.75">
      <c r="A28" s="209" t="s">
        <v>323</v>
      </c>
      <c r="B28" s="165">
        <v>19</v>
      </c>
      <c r="C28" s="218">
        <f aca="true" t="shared" si="6" ref="C28:H28">C31+C32</f>
        <v>3310175.21</v>
      </c>
      <c r="D28" s="218">
        <f t="shared" si="6"/>
        <v>41792082.01</v>
      </c>
      <c r="E28" s="218">
        <f t="shared" si="6"/>
        <v>42036530.449999996</v>
      </c>
      <c r="F28" s="218">
        <f t="shared" si="6"/>
        <v>3065726.7700000033</v>
      </c>
      <c r="G28" s="218">
        <f t="shared" si="6"/>
        <v>0</v>
      </c>
      <c r="H28" s="202">
        <f t="shared" si="6"/>
        <v>3065726.7700000033</v>
      </c>
    </row>
    <row r="29" spans="1:8" ht="15.75" customHeight="1">
      <c r="A29" s="492" t="s">
        <v>82</v>
      </c>
      <c r="B29" s="493"/>
      <c r="C29" s="493"/>
      <c r="D29" s="493"/>
      <c r="E29" s="493"/>
      <c r="F29" s="493"/>
      <c r="G29" s="493"/>
      <c r="H29" s="494"/>
    </row>
    <row r="30" spans="1:8" ht="15">
      <c r="A30" s="492" t="s">
        <v>11</v>
      </c>
      <c r="B30" s="493"/>
      <c r="C30" s="493"/>
      <c r="D30" s="493"/>
      <c r="E30" s="493"/>
      <c r="F30" s="493"/>
      <c r="G30" s="493"/>
      <c r="H30" s="494"/>
    </row>
    <row r="31" spans="1:8" ht="15">
      <c r="A31" s="212" t="s">
        <v>83</v>
      </c>
      <c r="B31" s="171">
        <v>20</v>
      </c>
      <c r="C31" s="220">
        <v>3309245.52</v>
      </c>
      <c r="D31" s="213">
        <v>41612981.15</v>
      </c>
      <c r="E31" s="213">
        <v>41857271.9</v>
      </c>
      <c r="F31" s="220">
        <f>C31+D31-E31</f>
        <v>3064954.7700000033</v>
      </c>
      <c r="G31" s="172">
        <v>0</v>
      </c>
      <c r="H31" s="214">
        <f>F31</f>
        <v>3064954.7700000033</v>
      </c>
    </row>
    <row r="32" spans="1:8" ht="15.75" thickBot="1">
      <c r="A32" s="207" t="s">
        <v>24</v>
      </c>
      <c r="B32" s="194">
        <v>21</v>
      </c>
      <c r="C32" s="222">
        <v>929.69</v>
      </c>
      <c r="D32" s="180">
        <v>179100.86</v>
      </c>
      <c r="E32" s="180">
        <v>179258.55</v>
      </c>
      <c r="F32" s="181">
        <f>C32+D32-E32</f>
        <v>772</v>
      </c>
      <c r="G32" s="223">
        <v>0</v>
      </c>
      <c r="H32" s="181">
        <f>F32</f>
        <v>772</v>
      </c>
    </row>
    <row r="33" spans="1:8" ht="15.75">
      <c r="A33" s="206" t="s">
        <v>324</v>
      </c>
      <c r="B33" s="193">
        <v>22</v>
      </c>
      <c r="C33" s="224">
        <f aca="true" t="shared" si="7" ref="C33:H33">C34</f>
        <v>2155542.21</v>
      </c>
      <c r="D33" s="224">
        <f t="shared" si="7"/>
        <v>27850742.51</v>
      </c>
      <c r="E33" s="224">
        <f t="shared" si="7"/>
        <v>27959717.28</v>
      </c>
      <c r="F33" s="224">
        <f t="shared" si="7"/>
        <v>2046567.4400000013</v>
      </c>
      <c r="G33" s="301">
        <f t="shared" si="7"/>
        <v>0</v>
      </c>
      <c r="H33" s="178">
        <f t="shared" si="7"/>
        <v>2046567.4400000013</v>
      </c>
    </row>
    <row r="34" spans="1:8" ht="15.75" thickBot="1">
      <c r="A34" s="207" t="s">
        <v>83</v>
      </c>
      <c r="B34" s="194">
        <v>23</v>
      </c>
      <c r="C34" s="222">
        <v>2155542.21</v>
      </c>
      <c r="D34" s="180">
        <v>27850742.51</v>
      </c>
      <c r="E34" s="180">
        <v>27959717.28</v>
      </c>
      <c r="F34" s="300">
        <f>C34+D34-E34</f>
        <v>2046567.4400000013</v>
      </c>
      <c r="G34" s="223">
        <v>0</v>
      </c>
      <c r="H34" s="181">
        <f>F34</f>
        <v>2046567.4400000013</v>
      </c>
    </row>
    <row r="35" spans="1:8" ht="15.75">
      <c r="A35" s="206" t="s">
        <v>325</v>
      </c>
      <c r="B35" s="193">
        <v>24</v>
      </c>
      <c r="C35" s="224">
        <f aca="true" t="shared" si="8" ref="C35:H35">C38+C39</f>
        <v>419613.44</v>
      </c>
      <c r="D35" s="224">
        <f t="shared" si="8"/>
        <v>5283915.32</v>
      </c>
      <c r="E35" s="224">
        <f t="shared" si="8"/>
        <v>5328769.39</v>
      </c>
      <c r="F35" s="224">
        <f t="shared" si="8"/>
        <v>374759.3700000001</v>
      </c>
      <c r="G35" s="224">
        <f t="shared" si="8"/>
        <v>0</v>
      </c>
      <c r="H35" s="178">
        <f t="shared" si="8"/>
        <v>374759.3700000001</v>
      </c>
    </row>
    <row r="36" spans="1:8" ht="15">
      <c r="A36" s="492" t="s">
        <v>84</v>
      </c>
      <c r="B36" s="493"/>
      <c r="C36" s="493"/>
      <c r="D36" s="493"/>
      <c r="E36" s="493"/>
      <c r="F36" s="493"/>
      <c r="G36" s="493"/>
      <c r="H36" s="494"/>
    </row>
    <row r="37" spans="1:8" ht="15">
      <c r="A37" s="492" t="s">
        <v>11</v>
      </c>
      <c r="B37" s="493"/>
      <c r="C37" s="493"/>
      <c r="D37" s="493"/>
      <c r="E37" s="493"/>
      <c r="F37" s="493"/>
      <c r="G37" s="493"/>
      <c r="H37" s="494"/>
    </row>
    <row r="38" spans="1:8" ht="15">
      <c r="A38" s="212" t="s">
        <v>23</v>
      </c>
      <c r="B38" s="171">
        <v>25</v>
      </c>
      <c r="C38" s="220">
        <v>419590.64</v>
      </c>
      <c r="D38" s="213">
        <v>5283915.32</v>
      </c>
      <c r="E38" s="213">
        <v>5328746.59</v>
      </c>
      <c r="F38" s="220">
        <f>C38+D38-E38</f>
        <v>374759.3700000001</v>
      </c>
      <c r="G38" s="172">
        <v>0</v>
      </c>
      <c r="H38" s="214">
        <f>F38</f>
        <v>374759.3700000001</v>
      </c>
    </row>
    <row r="39" spans="1:8" ht="15.75" thickBot="1">
      <c r="A39" s="207" t="s">
        <v>24</v>
      </c>
      <c r="B39" s="194">
        <v>26</v>
      </c>
      <c r="C39" s="222">
        <v>22.8</v>
      </c>
      <c r="D39" s="180">
        <v>0</v>
      </c>
      <c r="E39" s="180">
        <v>22.8</v>
      </c>
      <c r="F39" s="300">
        <f>C39+D39-E39</f>
        <v>0</v>
      </c>
      <c r="G39" s="223">
        <v>0</v>
      </c>
      <c r="H39" s="214">
        <f>F39</f>
        <v>0</v>
      </c>
    </row>
    <row r="40" spans="1:8" ht="15.75">
      <c r="A40" s="206" t="s">
        <v>326</v>
      </c>
      <c r="B40" s="193">
        <v>27</v>
      </c>
      <c r="C40" s="224">
        <f aca="true" t="shared" si="9" ref="C40:H40">C41</f>
        <v>610078.77</v>
      </c>
      <c r="D40" s="224">
        <f t="shared" si="9"/>
        <v>1520372040.28</v>
      </c>
      <c r="E40" s="224">
        <f t="shared" si="9"/>
        <v>1519518300.46</v>
      </c>
      <c r="F40" s="224">
        <f t="shared" si="9"/>
        <v>1463818.5899999142</v>
      </c>
      <c r="G40" s="301">
        <f t="shared" si="9"/>
        <v>0</v>
      </c>
      <c r="H40" s="178">
        <f t="shared" si="9"/>
        <v>1463818.5899999142</v>
      </c>
    </row>
    <row r="41" spans="1:8" ht="15.75" thickBot="1">
      <c r="A41" s="207" t="s">
        <v>327</v>
      </c>
      <c r="B41" s="194">
        <v>28</v>
      </c>
      <c r="C41" s="222">
        <v>610078.77</v>
      </c>
      <c r="D41" s="180">
        <v>1520372040.28</v>
      </c>
      <c r="E41" s="180">
        <v>1519518300.46</v>
      </c>
      <c r="F41" s="222">
        <f>C41+D41-E41</f>
        <v>1463818.5899999142</v>
      </c>
      <c r="G41" s="223">
        <v>0</v>
      </c>
      <c r="H41" s="181">
        <f>F41</f>
        <v>1463818.5899999142</v>
      </c>
    </row>
    <row r="42" spans="1:8" ht="31.5">
      <c r="A42" s="204" t="s">
        <v>328</v>
      </c>
      <c r="B42" s="196">
        <v>29</v>
      </c>
      <c r="C42" s="227">
        <f aca="true" t="shared" si="10" ref="C42:H42">C8+C9+C25+C28+C33+C35+C40</f>
        <v>61246031.43000001</v>
      </c>
      <c r="D42" s="227">
        <f t="shared" si="10"/>
        <v>2065640844.95</v>
      </c>
      <c r="E42" s="227">
        <f t="shared" si="10"/>
        <v>2080543048.77</v>
      </c>
      <c r="F42" s="227">
        <f t="shared" si="10"/>
        <v>46343827.6099999</v>
      </c>
      <c r="G42" s="302">
        <f t="shared" si="10"/>
        <v>316656.23000000004</v>
      </c>
      <c r="H42" s="188">
        <f t="shared" si="10"/>
        <v>46027171.3799999</v>
      </c>
    </row>
    <row r="43" spans="1:8" ht="15.75">
      <c r="A43" s="210" t="s">
        <v>329</v>
      </c>
      <c r="B43" s="191">
        <v>30</v>
      </c>
      <c r="C43" s="228">
        <v>3203869.3</v>
      </c>
      <c r="D43" s="173">
        <v>7490190.81</v>
      </c>
      <c r="E43" s="173">
        <v>6772329.48</v>
      </c>
      <c r="F43" s="221">
        <f>C43+D43-E43</f>
        <v>3921730.629999999</v>
      </c>
      <c r="G43" s="230">
        <v>0</v>
      </c>
      <c r="H43" s="185">
        <f>F43</f>
        <v>3921730.629999999</v>
      </c>
    </row>
    <row r="44" spans="1:8" ht="16.5" thickBot="1">
      <c r="A44" s="211" t="s">
        <v>134</v>
      </c>
      <c r="B44" s="197">
        <v>31</v>
      </c>
      <c r="C44" s="229">
        <f aca="true" t="shared" si="11" ref="C44:H44">C42+C43</f>
        <v>64449900.730000004</v>
      </c>
      <c r="D44" s="229">
        <f t="shared" si="11"/>
        <v>2073131035.76</v>
      </c>
      <c r="E44" s="229">
        <f t="shared" si="11"/>
        <v>2087315378.25</v>
      </c>
      <c r="F44" s="229">
        <f t="shared" si="11"/>
        <v>50265558.239999905</v>
      </c>
      <c r="G44" s="303">
        <f t="shared" si="11"/>
        <v>316656.23000000004</v>
      </c>
      <c r="H44" s="189">
        <f t="shared" si="11"/>
        <v>49948902.0099999</v>
      </c>
    </row>
    <row r="45" ht="12.75">
      <c r="F45" s="304"/>
    </row>
  </sheetData>
  <sheetProtection/>
  <mergeCells count="15">
    <mergeCell ref="A2:H2"/>
    <mergeCell ref="A3:H3"/>
    <mergeCell ref="A5:A6"/>
    <mergeCell ref="B5:B6"/>
    <mergeCell ref="C5:C6"/>
    <mergeCell ref="D5:D6"/>
    <mergeCell ref="E5:E6"/>
    <mergeCell ref="F5:F6"/>
    <mergeCell ref="G5:H5"/>
    <mergeCell ref="A11:H11"/>
    <mergeCell ref="A16:H16"/>
    <mergeCell ref="A29:H29"/>
    <mergeCell ref="A30:H30"/>
    <mergeCell ref="A36:H36"/>
    <mergeCell ref="A37:H3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Šprtová Martina</dc:creator>
  <cp:keywords/>
  <dc:description/>
  <cp:lastModifiedBy>Čepigová Anna</cp:lastModifiedBy>
  <cp:lastPrinted>2013-02-21T12:53:47Z</cp:lastPrinted>
  <dcterms:created xsi:type="dcterms:W3CDTF">2012-02-21T10:02:33Z</dcterms:created>
  <dcterms:modified xsi:type="dcterms:W3CDTF">2013-03-11T09:33:22Z</dcterms:modified>
  <cp:category/>
  <cp:version/>
  <cp:contentType/>
  <cp:contentStatus/>
</cp:coreProperties>
</file>