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195" windowHeight="11595" tabRatio="658" firstSheet="1" activeTab="1"/>
  </bookViews>
  <sheets>
    <sheet name="1_rámcova bilancia" sheetId="1" r:id="rId1"/>
    <sheet name="2_DLNM a DLHM" sheetId="2" r:id="rId2"/>
    <sheet name="3_Pohľ.na poist. a SDS" sheetId="3" r:id="rId3"/>
    <sheet name="4_Druhy pohľadávok" sheetId="4" r:id="rId4"/>
    <sheet name="5_Dlh.a kr.pohľadávky" sheetId="5" r:id="rId5"/>
    <sheet name="6_OP k pohľadávkam" sheetId="6" r:id="rId6"/>
    <sheet name="7_Rezervy" sheetId="7" r:id="rId7"/>
    <sheet name="8_Dlh.a kr.záväzky" sheetId="8" r:id="rId8"/>
    <sheet name="9_Záväzky soc.fondu" sheetId="9" r:id="rId9"/>
    <sheet name="10 a_Pln.rozpočtu PaV" sheetId="10" r:id="rId10"/>
    <sheet name="10 b_Pln.rozpočtu PaV" sheetId="11" r:id="rId11"/>
    <sheet name="11_Pln. rozpočtu PaV" sheetId="12" r:id="rId12"/>
    <sheet name="12_Príspevky na SDS" sheetId="13" r:id="rId13"/>
    <sheet name="Graf č.1 " sheetId="14" r:id="rId14"/>
  </sheets>
  <definedNames>
    <definedName name="_xlnm.Print_Area" localSheetId="0">'1_rámcova bilancia'!$A$1:$N$28</definedName>
    <definedName name="_xlnm.Print_Area" localSheetId="9">'10 a_Pln.rozpočtu PaV'!$A$1:$F$109</definedName>
    <definedName name="_xlnm.Print_Area" localSheetId="10">'10 b_Pln.rozpočtu PaV'!$A$1:$F$100</definedName>
    <definedName name="_xlnm.Print_Area" localSheetId="12">'12_Príspevky na SDS'!$A$1:$F$27</definedName>
    <definedName name="_xlnm.Print_Area" localSheetId="1">'2_DLNM a DLHM'!$A$1:$J$22</definedName>
    <definedName name="_xlnm.Print_Area" localSheetId="2">'3_Pohľ.na poist. a SDS'!$A$1:$C$22</definedName>
    <definedName name="_xlnm.Print_Area" localSheetId="3">'4_Druhy pohľadávok'!$A$1:$J$47</definedName>
    <definedName name="_xlnm.Print_Area" localSheetId="7">'8_Dlh.a kr.záväzky'!$A$1:$H$44</definedName>
    <definedName name="_xlnm.Print_Area" localSheetId="13">'Graf č.1 '!$A$1:$X$64</definedName>
  </definedNames>
  <calcPr fullCalcOnLoad="1"/>
</workbook>
</file>

<file path=xl/sharedStrings.xml><?xml version="1.0" encoding="utf-8"?>
<sst xmlns="http://schemas.openxmlformats.org/spreadsheetml/2006/main" count="574" uniqueCount="352">
  <si>
    <t>Názov položky</t>
  </si>
  <si>
    <t>R.č.</t>
  </si>
  <si>
    <t>Stav na začiatku bežného účtovného obdobia</t>
  </si>
  <si>
    <t>Prírastky</t>
  </si>
  <si>
    <t>Úbytky</t>
  </si>
  <si>
    <t>Stav na konci bežného účtovného obdobia</t>
  </si>
  <si>
    <t>z toho</t>
  </si>
  <si>
    <t>dlhodobé pohľadávky</t>
  </si>
  <si>
    <t>krátkodobé pohľadávky</t>
  </si>
  <si>
    <t>Pohľadávky z obchodného styku</t>
  </si>
  <si>
    <t>Poskytnuté prevádzkové preddavky a ostatné pohľadávky</t>
  </si>
  <si>
    <t>v tom:</t>
  </si>
  <si>
    <t xml:space="preserve">Správny fond                  </t>
  </si>
  <si>
    <t>Základný fond nemocenského poistenia</t>
  </si>
  <si>
    <t>Základný fond starobného poistenia</t>
  </si>
  <si>
    <t xml:space="preserve">Základný fond invalidného poistenia  </t>
  </si>
  <si>
    <t>Základný fond úrazového poistenia</t>
  </si>
  <si>
    <t>Základný fond garančného poistenia</t>
  </si>
  <si>
    <t>Základný fond poistenia v nezamestnanosti</t>
  </si>
  <si>
    <t>Rezervný fond solidarity</t>
  </si>
  <si>
    <t>Zúčtovanie poistného za rok 1993</t>
  </si>
  <si>
    <t>Zúčtovanie poistného so Všeobecnou zdravotnou poisťovňou  rok 1994</t>
  </si>
  <si>
    <t xml:space="preserve">Pohľadávky voči zamestnancom </t>
  </si>
  <si>
    <t>Správny fond</t>
  </si>
  <si>
    <t>Sociálny fond</t>
  </si>
  <si>
    <t>Ostatné platby základných fondov</t>
  </si>
  <si>
    <t xml:space="preserve">Správny fond </t>
  </si>
  <si>
    <t>Zúčtovanie štátnych dávok</t>
  </si>
  <si>
    <t>Softvér</t>
  </si>
  <si>
    <t>Stavby</t>
  </si>
  <si>
    <t>Samostatné hnuteľné veci a súbory hnuteľných vecí</t>
  </si>
  <si>
    <t>Dopravné prostriedky</t>
  </si>
  <si>
    <t>Pozemky</t>
  </si>
  <si>
    <t>Umelecké diela a zbierky</t>
  </si>
  <si>
    <t>Obstaranie dlhodobého nehmotného majetku</t>
  </si>
  <si>
    <t>Obstaranie dlhodobého hmotného majetku</t>
  </si>
  <si>
    <t xml:space="preserve">prírastky + </t>
  </si>
  <si>
    <t>úbytky -</t>
  </si>
  <si>
    <t>presuny (+, -)</t>
  </si>
  <si>
    <t>prírastky  +</t>
  </si>
  <si>
    <t>úbytky  -</t>
  </si>
  <si>
    <t>Zostatková hodnota</t>
  </si>
  <si>
    <t>Stav na začiatku bežného  účtovného obdobia</t>
  </si>
  <si>
    <t>Druhy pohľadávok</t>
  </si>
  <si>
    <t>Pohľadávky na poistnom a príspevkoch na starobné dôchodkové sporenie</t>
  </si>
  <si>
    <t>Stav na konci</t>
  </si>
  <si>
    <t>bežného účtovného obdobia</t>
  </si>
  <si>
    <t>bezprostredne predchádzajúceho účtovného obdobia</t>
  </si>
  <si>
    <t>Poistné</t>
  </si>
  <si>
    <t>Penále</t>
  </si>
  <si>
    <t>Pokuty</t>
  </si>
  <si>
    <t>Poplatky</t>
  </si>
  <si>
    <t>Regresy</t>
  </si>
  <si>
    <t>Preplatky na dávkach</t>
  </si>
  <si>
    <t>Ostatné</t>
  </si>
  <si>
    <t>Pohľadávky spolu</t>
  </si>
  <si>
    <t>z toho:</t>
  </si>
  <si>
    <t>do jedného roka vrátane</t>
  </si>
  <si>
    <t>od jedného roka do piatich  rokov vrátane</t>
  </si>
  <si>
    <t>viac ako päť rokov</t>
  </si>
  <si>
    <t>po lehote splatnosti</t>
  </si>
  <si>
    <t>Opravné položky k pohľadávkam v EUR</t>
  </si>
  <si>
    <t>Stav opravných položiek  na začiatku bežného účtovného obdobia</t>
  </si>
  <si>
    <t>Prírastky, úbytky a zúčtovanie  opravných položiek počas bežného účtovného obdobia</t>
  </si>
  <si>
    <t>Stav opravných položiek na konci bežného účtovného obdobia</t>
  </si>
  <si>
    <t>Dlhodobé pohľadávky  z obchodného styku</t>
  </si>
  <si>
    <t>Dlhodobé  pohľadávky na poistnom a príspevkoch na starobné dôchodkové sporenie</t>
  </si>
  <si>
    <t xml:space="preserve">Základný fond invalidného poistenia </t>
  </si>
  <si>
    <t>Krátkodobé  pohľadávky  z obchodného styku</t>
  </si>
  <si>
    <t>Krátkodobé  pohľadávky na poistnom a príspevkoch na starobné dôchodkové sporenie</t>
  </si>
  <si>
    <t>Druh rezervy</t>
  </si>
  <si>
    <t>Tvorba rezerv</t>
  </si>
  <si>
    <t>Použitie rezerv</t>
  </si>
  <si>
    <t>Zrušenie alebo zníženie rezerv</t>
  </si>
  <si>
    <t>Rezervy spolu</t>
  </si>
  <si>
    <t>Druh záväzku</t>
  </si>
  <si>
    <t>Z toho</t>
  </si>
  <si>
    <t>a</t>
  </si>
  <si>
    <t>b</t>
  </si>
  <si>
    <t>Dodávatelia a ostatné záväzky r. 4 až 6</t>
  </si>
  <si>
    <t>Ostatné fondy</t>
  </si>
  <si>
    <t xml:space="preserve">Správny fond     </t>
  </si>
  <si>
    <t>Záväzky voči zamestnancom a ostatné záväzky voči zamestnancom</t>
  </si>
  <si>
    <t xml:space="preserve">Správny fond      </t>
  </si>
  <si>
    <t xml:space="preserve">Ostatné priame dane                                              </t>
  </si>
  <si>
    <t>Stav k prvému dňu účtovného obdobia</t>
  </si>
  <si>
    <t>Tvorba na ťarchu nákladov</t>
  </si>
  <si>
    <t>Tvorba zo zisku</t>
  </si>
  <si>
    <t>Čerpanie</t>
  </si>
  <si>
    <t>Stav k poslednému dňu účtovného obdobia</t>
  </si>
  <si>
    <t>Ukazovateľ</t>
  </si>
  <si>
    <t>Základný fond invalidného poistenia</t>
  </si>
  <si>
    <t>v tom tvorba:</t>
  </si>
  <si>
    <t xml:space="preserve">z poistného </t>
  </si>
  <si>
    <t>Tvorba fondov celkom</t>
  </si>
  <si>
    <t>Použitie prostriedkov jednotlivých fondov</t>
  </si>
  <si>
    <t>Bilančný rozdiel v bežnom roku</t>
  </si>
  <si>
    <t>Bilančný rozdiel celkom</t>
  </si>
  <si>
    <t xml:space="preserve">kapitálové výdavky </t>
  </si>
  <si>
    <t>bežné výdavky</t>
  </si>
  <si>
    <t>osobné náklady</t>
  </si>
  <si>
    <t>Tabuľka č. 1</t>
  </si>
  <si>
    <t>Rámcová bilancia</t>
  </si>
  <si>
    <t>a vyjadrenie podielu majetku a zdrojov</t>
  </si>
  <si>
    <t>MAJETOK</t>
  </si>
  <si>
    <t>Stav k 31. 12. 2011</t>
  </si>
  <si>
    <t>ZDROJE</t>
  </si>
  <si>
    <t>%</t>
  </si>
  <si>
    <t>Dlhodobý nehmotný majetok</t>
  </si>
  <si>
    <t>Dlhodobý hmotný majetok</t>
  </si>
  <si>
    <t>Účet tvorby fondov</t>
  </si>
  <si>
    <t>Výsledok hospodárenia</t>
  </si>
  <si>
    <t>NEOBEŽNÝ MAJETOK</t>
  </si>
  <si>
    <t>VLASTNÉ ZDROJE KRYTIA MAJETKU</t>
  </si>
  <si>
    <t>Zásoby</t>
  </si>
  <si>
    <t>Pohľadávky - menovitá hodnota</t>
  </si>
  <si>
    <t xml:space="preserve">Krátkodobý finančný majetok </t>
  </si>
  <si>
    <t>Prechodné účty (náklady budúcich období)</t>
  </si>
  <si>
    <t>OBEŽNÝ MAJETOK</t>
  </si>
  <si>
    <t>CUDZIE ZDROJE</t>
  </si>
  <si>
    <t>MAJETOK CELKOM</t>
  </si>
  <si>
    <t>PASÍVA CELKOM</t>
  </si>
  <si>
    <t>Stav na začiatku 
bežného účtovného obdobia</t>
  </si>
  <si>
    <t>Stav na konci 
bežného účtovného obdobia</t>
  </si>
  <si>
    <t>Dlhodobé záväzky na konci 
bežného účtovného obdobia</t>
  </si>
  <si>
    <t>Krátkodobé záväzky na konci 
bežného účtovného obdobia</t>
  </si>
  <si>
    <t>DLHODOBÉ A KRÁTKODOBÉ POHĽADÁVKY SPOLU r. 1, 3, 13,16,21</t>
  </si>
  <si>
    <t>Dotácie a ostatné zúčtovanie so štátnym rozpočtom  r. 22</t>
  </si>
  <si>
    <t>ZFNP - z titulu vyplatených dávok NP</t>
  </si>
  <si>
    <t>ZFPvN- z titulu vyplatených dávok EÚ</t>
  </si>
  <si>
    <t>v EUR</t>
  </si>
  <si>
    <t>CUDZIE ZDROJE  r. 29 a 30</t>
  </si>
  <si>
    <t>Pobočka</t>
  </si>
  <si>
    <t>Pohľadávky na poistnom a príspevkoch na SDS celkom ( účet 316 )</t>
  </si>
  <si>
    <t xml:space="preserve">Druhy pohľadávok </t>
  </si>
  <si>
    <t xml:space="preserve">pohľadávky na poistnom na základe výkazu, prihlášky evidované v účtovníctve (aj pred lehotou splatnosti) </t>
  </si>
  <si>
    <t>pohľadávky na základe rozhodnutia</t>
  </si>
  <si>
    <t>poistné</t>
  </si>
  <si>
    <t>penále</t>
  </si>
  <si>
    <t xml:space="preserve">pokuty </t>
  </si>
  <si>
    <t xml:space="preserve">poplatky  </t>
  </si>
  <si>
    <t>Banská Bystrica</t>
  </si>
  <si>
    <t>Bardejov</t>
  </si>
  <si>
    <t>Bratislava</t>
  </si>
  <si>
    <t>Čadca</t>
  </si>
  <si>
    <t>Dolný Kubín</t>
  </si>
  <si>
    <t>Dunajská Streda</t>
  </si>
  <si>
    <t>Galanta</t>
  </si>
  <si>
    <t>Humenné</t>
  </si>
  <si>
    <t>Komárno</t>
  </si>
  <si>
    <t>Košice</t>
  </si>
  <si>
    <t>Levice</t>
  </si>
  <si>
    <t xml:space="preserve">Liptovský Mikuláš </t>
  </si>
  <si>
    <t>Lučenec</t>
  </si>
  <si>
    <t>Martin</t>
  </si>
  <si>
    <t>Michalovce</t>
  </si>
  <si>
    <t>Nitra</t>
  </si>
  <si>
    <t>Nové Zámky</t>
  </si>
  <si>
    <t>Poprad</t>
  </si>
  <si>
    <t>Považská Bystrica</t>
  </si>
  <si>
    <t>Prešov</t>
  </si>
  <si>
    <t>Prievidza</t>
  </si>
  <si>
    <t>Rimavská Sobota</t>
  </si>
  <si>
    <t>Rožňava</t>
  </si>
  <si>
    <t>Senica</t>
  </si>
  <si>
    <t>Spišská Nová Ves</t>
  </si>
  <si>
    <t>Stará Ľubovňa</t>
  </si>
  <si>
    <t xml:space="preserve">Svidník </t>
  </si>
  <si>
    <t>Topoľčany</t>
  </si>
  <si>
    <t>Trebišov</t>
  </si>
  <si>
    <t>Trenčín</t>
  </si>
  <si>
    <t>Trnava</t>
  </si>
  <si>
    <t xml:space="preserve">Veľký Krtíš </t>
  </si>
  <si>
    <t>Vranov n/T</t>
  </si>
  <si>
    <t>Zvolen</t>
  </si>
  <si>
    <t>Žiar nad Hronom</t>
  </si>
  <si>
    <t>Žilina</t>
  </si>
  <si>
    <t>SP pobočky</t>
  </si>
  <si>
    <t>Ústredie</t>
  </si>
  <si>
    <t>SP spolu</t>
  </si>
  <si>
    <t>% plnenia  4/3</t>
  </si>
  <si>
    <t>Rozdiel  4-3</t>
  </si>
  <si>
    <t xml:space="preserve">Zdroje </t>
  </si>
  <si>
    <t>Príjmy v bežnom roku</t>
  </si>
  <si>
    <t>Príjmy na nemocenské poistenie</t>
  </si>
  <si>
    <t>a) poistné od  ekonomicky aktívneho obyvateľstva (EAO)</t>
  </si>
  <si>
    <t xml:space="preserve">    zamestnanec</t>
  </si>
  <si>
    <t xml:space="preserve">    zamestnávateľ</t>
  </si>
  <si>
    <t xml:space="preserve">    povinne nemocensky poistená SZČO</t>
  </si>
  <si>
    <t xml:space="preserve">    dobrovoľne nemocensky poistená osoba</t>
  </si>
  <si>
    <t>b) pokuty a penále</t>
  </si>
  <si>
    <t>c) dlžné poistné</t>
  </si>
  <si>
    <t>d) ostatné príjmy</t>
  </si>
  <si>
    <t>Príjmy na starobné poistenie</t>
  </si>
  <si>
    <t>a) poistné od EAO</t>
  </si>
  <si>
    <t xml:space="preserve">    zamestnávateľ </t>
  </si>
  <si>
    <t xml:space="preserve">    povinne dôchodkovo poistená SZČO</t>
  </si>
  <si>
    <t xml:space="preserve">    dobrovoľne dôchodkovo poistená osoba</t>
  </si>
  <si>
    <t xml:space="preserve">b) štát </t>
  </si>
  <si>
    <t xml:space="preserve">c) Sociálna poisťovňa </t>
  </si>
  <si>
    <t>d) pokuty a penále</t>
  </si>
  <si>
    <t>e) dlžné poistné</t>
  </si>
  <si>
    <t>f) ostatné príjmy</t>
  </si>
  <si>
    <t>Príjmy na invalidné poistenie</t>
  </si>
  <si>
    <t>b) štát</t>
  </si>
  <si>
    <t>c) pokuty a penále</t>
  </si>
  <si>
    <t>d) dlžné poistné</t>
  </si>
  <si>
    <t>e) ostatné príjmy</t>
  </si>
  <si>
    <t xml:space="preserve">Príjmy  na úrazové poistenie </t>
  </si>
  <si>
    <t>Príjmy na garančné poistenie</t>
  </si>
  <si>
    <t>Príjmy na poistenie v nezamestnanosti</t>
  </si>
  <si>
    <t xml:space="preserve">    dobrovoľne  poistená osoba v nezamestnanosti</t>
  </si>
  <si>
    <t>Príjmy z poistného do rezervného fondu solidarity</t>
  </si>
  <si>
    <t xml:space="preserve">    dobrovoľne  dôchodkovo poistená osoba </t>
  </si>
  <si>
    <t>z toho prostriedky zo  Štátneho rozpočtu SR</t>
  </si>
  <si>
    <t>Príjmy správneho fondu</t>
  </si>
  <si>
    <t xml:space="preserve"> - z príspevkov na SDS  (EAO)</t>
  </si>
  <si>
    <t xml:space="preserve"> - z príspevkov na SDS  (štát)</t>
  </si>
  <si>
    <t xml:space="preserve"> - z ostatných príjmov</t>
  </si>
  <si>
    <t>Príjmy  celkom</t>
  </si>
  <si>
    <t xml:space="preserve">    povinne  poistená SZČO</t>
  </si>
  <si>
    <t xml:space="preserve">    dobrovoľne  poistená osoba</t>
  </si>
  <si>
    <t>Tvorba fondov v bežnom roku</t>
  </si>
  <si>
    <t>a) Základný fond nemocenského poistenia</t>
  </si>
  <si>
    <t>b) Základný fond starobného poistenia</t>
  </si>
  <si>
    <t>c) Základný fond invalidného poistenia</t>
  </si>
  <si>
    <t xml:space="preserve">     Dôchodkové poistenie spolu</t>
  </si>
  <si>
    <t>d) Základný fond úrazového poistenia</t>
  </si>
  <si>
    <t>e) Základný fond garančného poistenia</t>
  </si>
  <si>
    <t>f) Základný fond poistenia v nezamestnanosti</t>
  </si>
  <si>
    <t>g) Rezervný fond solidarity</t>
  </si>
  <si>
    <t>h) Správny fond</t>
  </si>
  <si>
    <t xml:space="preserve"> z príspevkov na SDS - pobočky</t>
  </si>
  <si>
    <t xml:space="preserve"> z príspevkov na SDS - štát</t>
  </si>
  <si>
    <t xml:space="preserve"> z príspevkov na SDS od zamest. po uplynutí 60 dní</t>
  </si>
  <si>
    <t>z ostaných príjmov</t>
  </si>
  <si>
    <t>Bilančný rozdiel po vykrytí deficitu</t>
  </si>
  <si>
    <t xml:space="preserve">Vybraté príspevky na SDS </t>
  </si>
  <si>
    <t>zamestnávateľ</t>
  </si>
  <si>
    <t>povinne dôchodkovo poistená SZČO</t>
  </si>
  <si>
    <t>dobrovoľne dôchodkovo poistená osoba</t>
  </si>
  <si>
    <t>štát</t>
  </si>
  <si>
    <t>Sociálna poisťovňa</t>
  </si>
  <si>
    <t>Postúpené príspevky na SDS</t>
  </si>
  <si>
    <t>príspevky postúpené za EAO</t>
  </si>
  <si>
    <t>príspevky postúpené  za štát</t>
  </si>
  <si>
    <t>príspevky postúpené  za Sociálnu poisťovňu</t>
  </si>
  <si>
    <t>zúčtované penále zo správneho fondu</t>
  </si>
  <si>
    <t>uhradené príspevky zo ZFGP</t>
  </si>
  <si>
    <t xml:space="preserve">Poskytnuté preddavky na dlhodobý  nehmotný a hmotný majetok </t>
  </si>
  <si>
    <t>-</t>
  </si>
  <si>
    <t>Záväzky fondov (vnútorné zúčtovanie a ostatné záväzky)</t>
  </si>
  <si>
    <t>Prechodné účty  ( výnosy budúcich období, výdavky budúcich období)</t>
  </si>
  <si>
    <t>Fond dlhodobého majetku                                                a fond prevádzkových prostriedkov</t>
  </si>
  <si>
    <t>Obstaranie dlhodobého nehmotného                          a dlhodobého hmotného majetk</t>
  </si>
  <si>
    <t>(tabuľka k čl. III ods. 1 písm. a) až c) )</t>
  </si>
  <si>
    <t>Tabuľka č. 2</t>
  </si>
  <si>
    <t>Tabuľka č. 3</t>
  </si>
  <si>
    <t xml:space="preserve">           Pohľadávky na poistnom a príspevkoch na starobné dôchodkové sporenie</t>
  </si>
  <si>
    <t>(tabuľka k čl. III  ods. 6 )</t>
  </si>
  <si>
    <t>Tabuľka č. 4</t>
  </si>
  <si>
    <t>Tabuľka č. 5</t>
  </si>
  <si>
    <t>(tabuľka k čl. III ods. 7 )</t>
  </si>
  <si>
    <t xml:space="preserve"> Vývoj dlhodobých pohľadávok a krátkodobých pohľadávok</t>
  </si>
  <si>
    <t>r.14 a 15</t>
  </si>
  <si>
    <t>Pohľadávky na poistnom a príspevkoch na starobné dôchodkové sporenie  r.4 až 12</t>
  </si>
  <si>
    <t>(tabuľka k čl. III ods. 8 )</t>
  </si>
  <si>
    <t>Opravné položky k pohľadávkam</t>
  </si>
  <si>
    <t>Tabuľka č. 6</t>
  </si>
  <si>
    <t>Rezervy</t>
  </si>
  <si>
    <t>(tabuľka k čl. III ods. 14 písm. a) )</t>
  </si>
  <si>
    <t>(tabuľka k čl. III ods. 14 písm. b) až d) )</t>
  </si>
  <si>
    <t>(tabuľka k čl. III ods. 14 písm. e) )</t>
  </si>
  <si>
    <t>Záväzky sociálneho fondu</t>
  </si>
  <si>
    <t>(tabuľka k čl. VIII ods. 2 )</t>
  </si>
  <si>
    <t>Plnenie rozpočtu príjmov a výdavkov (nákladov) správneho fondu</t>
  </si>
  <si>
    <t>(tabuľka k čl. VIII ods. 1 )</t>
  </si>
  <si>
    <t>Príspevky na starobné dôchodkové sporenie</t>
  </si>
  <si>
    <t>Tabuľka č. 7</t>
  </si>
  <si>
    <t xml:space="preserve">Tabuľka č. 8 </t>
  </si>
  <si>
    <t>Tabuľka č. 9</t>
  </si>
  <si>
    <t>Tabuľka č. 11</t>
  </si>
  <si>
    <t>1. rezerva na nevyčerpané dovolenky vrátane sociálneho poistenia a starobného dôchodkového sporenia                                 (účet 3231, 32312, 32315, 3232, 32322, 32322)</t>
  </si>
  <si>
    <t>2. rezerva na prenájom nebytových priestorov                                                       (účet 3233)</t>
  </si>
  <si>
    <t>e) príspevky na SDS zaplatené zamestnávateľom po uplynutí 60 dní</t>
  </si>
  <si>
    <t>Spolu</t>
  </si>
  <si>
    <r>
      <t>Obstarávacia cena</t>
    </r>
    <r>
      <rPr>
        <sz val="12"/>
        <rFont val="Arial"/>
        <family val="2"/>
      </rPr>
      <t xml:space="preserve"> - stav na začiatku bežného účtovného obdobia</t>
    </r>
  </si>
  <si>
    <r>
      <t xml:space="preserve">Oprávky – </t>
    </r>
    <r>
      <rPr>
        <sz val="12"/>
        <rFont val="Arial"/>
        <family val="2"/>
      </rPr>
      <t>stav na začiatku bežného účtovného obdobia</t>
    </r>
  </si>
  <si>
    <r>
      <t>Opravné položky</t>
    </r>
    <r>
      <rPr>
        <sz val="12"/>
        <rFont val="Arial"/>
        <family val="2"/>
      </rPr>
      <t xml:space="preserve"> – stav na začiatku bežného účtovného obdobia</t>
    </r>
  </si>
  <si>
    <t>Stav k 31. 12. 2012</t>
  </si>
  <si>
    <t>Rok  2012</t>
  </si>
  <si>
    <t xml:space="preserve">                    - opravné položky</t>
  </si>
  <si>
    <t>100%</t>
  </si>
  <si>
    <t>Číslo</t>
  </si>
  <si>
    <t xml:space="preserve">Sociálny fond  (956) </t>
  </si>
  <si>
    <t>Záväzky z obchodného styku r. 3, 7, 14</t>
  </si>
  <si>
    <t>Správny fond (321 až 325 okrem 323)</t>
  </si>
  <si>
    <t>Nevyfakturované dodávky (329)</t>
  </si>
  <si>
    <t xml:space="preserve">Krátkodobé rezervy  (323)                                                              </t>
  </si>
  <si>
    <t>Iné záväzky r. 8 až 13 (379 + 959AÚ)</t>
  </si>
  <si>
    <t>Ostatné dlhodobé záväzky  r. 15 (959AÚ)</t>
  </si>
  <si>
    <t>Záväzky z poistných vzťahov r. 17 a 18 (326)</t>
  </si>
  <si>
    <t>Záväzky voči zamestnancom   r. 20 a 21 (331 + 333)</t>
  </si>
  <si>
    <t>Zúčtovanie so Sociálnou poisťovňou a zdravotnými poisťovňami  r.23 (336)</t>
  </si>
  <si>
    <t>Daňové záväzky r.25 a 26 (341 + 342 + 343 + 345)</t>
  </si>
  <si>
    <t>Dotácie a ostatné zúčtovanie so štátnym rozpočtom  r. 28 (346)</t>
  </si>
  <si>
    <t>Zúčtovanie štátnych dávok (346)</t>
  </si>
  <si>
    <t>DLHODOBÉ ZÁVÄZKY A  KRÁTKODOBÉ ZÁVÄZKY SPOLU                                             r. 1, 2, 16, 19, 22, 24 a 27</t>
  </si>
  <si>
    <t>PRECHODNÉ ÚČTY PASÍV (383 a 384)</t>
  </si>
  <si>
    <t>Graf č. 1</t>
  </si>
  <si>
    <t>Skutočnosť rok 2012</t>
  </si>
  <si>
    <t>% plnenia  4/2</t>
  </si>
  <si>
    <t>v tom: zamestnávateľ</t>
  </si>
  <si>
    <t xml:space="preserve">           povinne dôchodkovo poistená SZČO</t>
  </si>
  <si>
    <t xml:space="preserve">           dobrovoľne dôchodkovo poistená osoba</t>
  </si>
  <si>
    <t>z toho prostriedky zo Štátneho rozpočtu SR</t>
  </si>
  <si>
    <t xml:space="preserve">  - z otvorenia II. piliera (1,9%)</t>
  </si>
  <si>
    <t>h) príspevky na SDS zaplatené zamestnávateľom po uplynutí 60 dní</t>
  </si>
  <si>
    <t>i) príjmy správneho fondu z príspevkov na SDS (EAO)</t>
  </si>
  <si>
    <t>j) príjmy správneho fondu z príspevkov na SDS (štát)</t>
  </si>
  <si>
    <t>k) príjmy správneho fondu z otvorenia II. piliera (1,9%)</t>
  </si>
  <si>
    <t>z otvorenia II. piliera (1,9%)</t>
  </si>
  <si>
    <t>Stav a pohyb dlhodobého nehmotného a dlhodobého hmotného majetku k 31.12.2013</t>
  </si>
  <si>
    <t xml:space="preserve">preplatky na dávkach a regresy   </t>
  </si>
  <si>
    <t>Pohľadávky Sociálnej poisťovne na poistnom a príspevkoch na starobné dôchodkové sporenie podľa druhov k 31.12.2013</t>
  </si>
  <si>
    <t>Tabuľlka 12</t>
  </si>
  <si>
    <t>Skutočnosť  rok 2012</t>
  </si>
  <si>
    <t>Schválený rozpočet na rok 2013 */</t>
  </si>
  <si>
    <t xml:space="preserve">Skutočnosť rok 2013 </t>
  </si>
  <si>
    <t>Rozdiel 3-2</t>
  </si>
  <si>
    <t>% plnenia 3/2</t>
  </si>
  <si>
    <t>*/ Údaje sú schválené uznesením NR SR  č. 396 z 19. decembra  2012</t>
  </si>
  <si>
    <t>Schválený rozpočet na rok 2013</t>
  </si>
  <si>
    <t>Upravený rozpočet na rok 2013</t>
  </si>
  <si>
    <t>Skutočnosť rok 2013</t>
  </si>
  <si>
    <t>Tvorba SF celkom</t>
  </si>
  <si>
    <t>Výdavky/ Náklady SF celkom</t>
  </si>
  <si>
    <t>v tis. EUR</t>
  </si>
  <si>
    <t>Tabuľlka 10b</t>
  </si>
  <si>
    <t>Plnenie rozpočtu príjmov a výdavkov Sociálnej poisťovne k 31. 12. 2013</t>
  </si>
  <si>
    <t xml:space="preserve">Skutočnosť rok  2013 </t>
  </si>
  <si>
    <t>Prevod z minulých rokov **/</t>
  </si>
  <si>
    <t>Tabuľka 10a</t>
  </si>
  <si>
    <t xml:space="preserve">g) príjmy z otvorenia II. piliera </t>
  </si>
  <si>
    <t>Rok  2013</t>
  </si>
  <si>
    <t>x</t>
  </si>
  <si>
    <t>Stav k 31. 12. 2013</t>
  </si>
  <si>
    <t>Základný fond príspevkov na starobné dôchodkové sporenie</t>
  </si>
  <si>
    <t xml:space="preserve">Ostatné pohľadávky r. 17 až 20 </t>
  </si>
  <si>
    <r>
      <t>Vývoj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dlhodobých záväzkov a krátkodobých záväzkov</t>
    </r>
  </si>
  <si>
    <t xml:space="preserve">     za rok 2012 uznesením NR SR č. 696 z 28. júna 2013</t>
  </si>
  <si>
    <t xml:space="preserve">**/ Prevod fin. prostriedkov v stĺ. č. 4 je v súlade so schválenou účtovnou  závierkou Sociálnej poisťovne 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</si>
</sst>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00"/>
    <numFmt numFmtId="174" formatCode="#,##0.00_ ;[Red]\-#,##0.00\ "/>
    <numFmt numFmtId="175" formatCode="0.0%"/>
    <numFmt numFmtId="176" formatCode="#,##0_ ;\-#,##0\ "/>
    <numFmt numFmtId="177" formatCode="#,##0.00\ _S_k"/>
    <numFmt numFmtId="178" formatCode="[$-41B]d\.\ mmmm\ yyyy"/>
    <numFmt numFmtId="179" formatCode="000\ 00"/>
    <numFmt numFmtId="180" formatCode="0.000"/>
    <numFmt numFmtId="181" formatCode="0.0"/>
    <numFmt numFmtId="182" formatCode="#,##0.0"/>
    <numFmt numFmtId="183" formatCode="\P\r\a\vd\a;&quot;Pravda&quot;;&quot;Nepravda&quot;"/>
    <numFmt numFmtId="184" formatCode="[$€-2]\ #\ ##,000_);[Red]\([$¥€-2]\ #\ ##,000\)"/>
    <numFmt numFmtId="185" formatCode="#,##0.00\ [$€-1];\-#,##0.00\ [$€-1]"/>
    <numFmt numFmtId="186" formatCode="#,##0.00\ _€"/>
  </numFmts>
  <fonts count="48"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7"/>
      <name val="Arial Narrow"/>
      <family val="2"/>
    </font>
    <font>
      <sz val="8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color indexed="17"/>
      <name val="Arial"/>
      <family val="2"/>
    </font>
    <font>
      <sz val="12"/>
      <color indexed="17"/>
      <name val="Arial"/>
      <family val="2"/>
    </font>
    <font>
      <sz val="10"/>
      <color indexed="8"/>
      <name val="MS Sans Serif"/>
      <family val="2"/>
    </font>
    <font>
      <b/>
      <i/>
      <sz val="10"/>
      <name val="Times New Roman"/>
      <family val="1"/>
    </font>
    <font>
      <sz val="8"/>
      <name val="Arial CE"/>
      <family val="2"/>
    </font>
    <font>
      <sz val="11"/>
      <name val="Univers (WE)"/>
      <family val="0"/>
    </font>
    <font>
      <sz val="6"/>
      <name val="Arial"/>
      <family val="2"/>
    </font>
    <font>
      <b/>
      <i/>
      <u val="single"/>
      <sz val="24"/>
      <name val="Times New Roman CE"/>
      <family val="1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6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3" fontId="25" fillId="0" borderId="0">
      <alignment/>
      <protection/>
    </xf>
    <xf numFmtId="3" fontId="26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33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2" fontId="9" fillId="0" borderId="0">
      <alignment/>
      <protection/>
    </xf>
    <xf numFmtId="0" fontId="37" fillId="17" borderId="0" applyNumberFormat="0" applyBorder="0" applyAlignment="0" applyProtection="0"/>
    <xf numFmtId="0" fontId="24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7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38" fillId="0" borderId="6" applyNumberFormat="0" applyFill="0" applyAlignment="0" applyProtection="0"/>
    <xf numFmtId="49" fontId="28" fillId="0" borderId="0">
      <alignment/>
      <protection/>
    </xf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42" fillId="7" borderId="8" applyNumberFormat="0" applyAlignment="0" applyProtection="0"/>
    <xf numFmtId="0" fontId="43" fillId="19" borderId="8" applyNumberFormat="0" applyAlignment="0" applyProtection="0"/>
    <xf numFmtId="0" fontId="44" fillId="19" borderId="9" applyNumberFormat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5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4" fontId="12" fillId="0" borderId="12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3" fontId="13" fillId="0" borderId="10" xfId="50" applyNumberFormat="1" applyFont="1" applyFill="1" applyBorder="1">
      <alignment/>
      <protection/>
    </xf>
    <xf numFmtId="3" fontId="13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51" applyFont="1" applyFill="1">
      <alignment/>
      <protection/>
    </xf>
    <xf numFmtId="3" fontId="12" fillId="0" borderId="0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13" fillId="0" borderId="0" xfId="0" applyNumberFormat="1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" fontId="12" fillId="0" borderId="24" xfId="0" applyNumberFormat="1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left" vertical="center" wrapText="1"/>
    </xf>
    <xf numFmtId="4" fontId="12" fillId="0" borderId="26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right" vertical="center"/>
    </xf>
    <xf numFmtId="4" fontId="2" fillId="0" borderId="31" xfId="0" applyNumberFormat="1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35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right" vertical="center"/>
    </xf>
    <xf numFmtId="0" fontId="2" fillId="19" borderId="3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4" fontId="13" fillId="0" borderId="24" xfId="0" applyNumberFormat="1" applyFont="1" applyFill="1" applyBorder="1" applyAlignment="1">
      <alignment horizontal="right" vertical="center" wrapText="1"/>
    </xf>
    <xf numFmtId="4" fontId="12" fillId="0" borderId="24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left" vertical="center" wrapText="1"/>
    </xf>
    <xf numFmtId="4" fontId="13" fillId="0" borderId="18" xfId="0" applyNumberFormat="1" applyFont="1" applyFill="1" applyBorder="1" applyAlignment="1">
      <alignment horizontal="left" vertical="center" wrapText="1"/>
    </xf>
    <xf numFmtId="4" fontId="13" fillId="0" borderId="26" xfId="0" applyNumberFormat="1" applyFont="1" applyFill="1" applyBorder="1" applyAlignment="1">
      <alignment horizontal="right" vertical="center" wrapText="1"/>
    </xf>
    <xf numFmtId="4" fontId="12" fillId="0" borderId="26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left" vertical="center" wrapText="1"/>
    </xf>
    <xf numFmtId="4" fontId="13" fillId="0" borderId="36" xfId="0" applyNumberFormat="1" applyFont="1" applyFill="1" applyBorder="1" applyAlignment="1">
      <alignment horizontal="right" vertical="center" wrapText="1"/>
    </xf>
    <xf numFmtId="4" fontId="13" fillId="0" borderId="37" xfId="0" applyNumberFormat="1" applyFont="1" applyFill="1" applyBorder="1" applyAlignment="1">
      <alignment horizontal="right" vertical="center" wrapText="1"/>
    </xf>
    <xf numFmtId="4" fontId="12" fillId="0" borderId="25" xfId="0" applyNumberFormat="1" applyFont="1" applyFill="1" applyBorder="1" applyAlignment="1">
      <alignment horizontal="left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2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171" fontId="2" fillId="0" borderId="20" xfId="35" applyFont="1" applyFill="1" applyBorder="1" applyAlignment="1">
      <alignment horizontal="center" vertical="center" wrapText="1"/>
    </xf>
    <xf numFmtId="171" fontId="1" fillId="0" borderId="21" xfId="35" applyFont="1" applyFill="1" applyBorder="1" applyAlignment="1">
      <alignment horizontal="center" vertical="center" wrapText="1"/>
    </xf>
    <xf numFmtId="171" fontId="2" fillId="0" borderId="42" xfId="35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2" fillId="16" borderId="43" xfId="0" applyFont="1" applyFill="1" applyBorder="1" applyAlignment="1">
      <alignment horizontal="center" vertical="center" wrapText="1"/>
    </xf>
    <xf numFmtId="0" fontId="12" fillId="16" borderId="44" xfId="0" applyFont="1" applyFill="1" applyBorder="1" applyAlignment="1">
      <alignment horizontal="center" vertical="center" wrapText="1"/>
    </xf>
    <xf numFmtId="0" fontId="12" fillId="16" borderId="4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2" fillId="16" borderId="46" xfId="0" applyFont="1" applyFill="1" applyBorder="1" applyAlignment="1">
      <alignment horizontal="center" vertical="center"/>
    </xf>
    <xf numFmtId="0" fontId="12" fillId="16" borderId="47" xfId="0" applyFont="1" applyFill="1" applyBorder="1" applyAlignment="1">
      <alignment horizontal="center" vertical="center"/>
    </xf>
    <xf numFmtId="0" fontId="12" fillId="16" borderId="45" xfId="0" applyFont="1" applyFill="1" applyBorder="1" applyAlignment="1">
      <alignment horizontal="center" vertical="center"/>
    </xf>
    <xf numFmtId="0" fontId="2" fillId="19" borderId="42" xfId="0" applyFont="1" applyFill="1" applyBorder="1" applyAlignment="1">
      <alignment horizontal="center" vertical="center" wrapText="1"/>
    </xf>
    <xf numFmtId="0" fontId="2" fillId="16" borderId="36" xfId="0" applyFont="1" applyFill="1" applyBorder="1" applyAlignment="1">
      <alignment horizontal="center" vertical="center" wrapText="1"/>
    </xf>
    <xf numFmtId="0" fontId="2" fillId="16" borderId="3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17" xfId="0" applyFont="1" applyBorder="1" applyAlignment="1">
      <alignment horizontal="left" vertical="center" wrapText="1"/>
    </xf>
    <xf numFmtId="0" fontId="12" fillId="16" borderId="30" xfId="0" applyFont="1" applyFill="1" applyBorder="1" applyAlignment="1">
      <alignment horizontal="center" vertical="center" wrapText="1"/>
    </xf>
    <xf numFmtId="0" fontId="12" fillId="16" borderId="31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right" vertical="center" wrapText="1"/>
    </xf>
    <xf numFmtId="4" fontId="1" fillId="0" borderId="49" xfId="0" applyNumberFormat="1" applyFont="1" applyFill="1" applyBorder="1" applyAlignment="1">
      <alignment horizontal="right" vertical="center" wrapText="1"/>
    </xf>
    <xf numFmtId="4" fontId="1" fillId="0" borderId="50" xfId="0" applyNumberFormat="1" applyFont="1" applyFill="1" applyBorder="1" applyAlignment="1">
      <alignment horizontal="right" vertical="center" wrapText="1"/>
    </xf>
    <xf numFmtId="4" fontId="12" fillId="19" borderId="45" xfId="0" applyNumberFormat="1" applyFont="1" applyFill="1" applyBorder="1" applyAlignment="1">
      <alignment horizontal="right" vertical="center" wrapText="1"/>
    </xf>
    <xf numFmtId="0" fontId="12" fillId="19" borderId="51" xfId="0" applyFont="1" applyFill="1" applyBorder="1" applyAlignment="1">
      <alignment horizontal="left" vertical="center" wrapText="1"/>
    </xf>
    <xf numFmtId="4" fontId="12" fillId="19" borderId="43" xfId="0" applyNumberFormat="1" applyFont="1" applyFill="1" applyBorder="1" applyAlignment="1">
      <alignment horizontal="right" vertical="center" wrapText="1"/>
    </xf>
    <xf numFmtId="0" fontId="1" fillId="0" borderId="48" xfId="0" applyFont="1" applyFill="1" applyBorder="1" applyAlignment="1">
      <alignment horizontal="center" vertical="center" wrapText="1"/>
    </xf>
    <xf numFmtId="4" fontId="18" fillId="0" borderId="26" xfId="0" applyNumberFormat="1" applyFont="1" applyBorder="1" applyAlignment="1">
      <alignment horizontal="right" wrapText="1"/>
    </xf>
    <xf numFmtId="0" fontId="1" fillId="0" borderId="18" xfId="0" applyFont="1" applyFill="1" applyBorder="1" applyAlignment="1">
      <alignment horizontal="center" vertical="center" wrapText="1"/>
    </xf>
    <xf numFmtId="4" fontId="18" fillId="0" borderId="39" xfId="0" applyNumberFormat="1" applyFont="1" applyBorder="1" applyAlignment="1">
      <alignment horizontal="right" wrapText="1"/>
    </xf>
    <xf numFmtId="4" fontId="18" fillId="0" borderId="52" xfId="0" applyNumberFormat="1" applyFont="1" applyBorder="1" applyAlignment="1">
      <alignment horizontal="right" wrapText="1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53" xfId="0" applyBorder="1" applyAlignment="1">
      <alignment/>
    </xf>
    <xf numFmtId="4" fontId="1" fillId="0" borderId="12" xfId="0" applyNumberFormat="1" applyFont="1" applyFill="1" applyBorder="1" applyAlignment="1">
      <alignment horizontal="justify" vertical="center"/>
    </xf>
    <xf numFmtId="4" fontId="1" fillId="0" borderId="52" xfId="0" applyNumberFormat="1" applyFont="1" applyFill="1" applyBorder="1" applyAlignment="1">
      <alignment horizontal="justify" vertical="center"/>
    </xf>
    <xf numFmtId="0" fontId="13" fillId="19" borderId="24" xfId="0" applyFont="1" applyFill="1" applyBorder="1" applyAlignment="1">
      <alignment horizontal="center"/>
    </xf>
    <xf numFmtId="0" fontId="1" fillId="19" borderId="24" xfId="0" applyFont="1" applyFill="1" applyBorder="1" applyAlignment="1">
      <alignment horizontal="center"/>
    </xf>
    <xf numFmtId="3" fontId="13" fillId="19" borderId="24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0" xfId="52" applyFont="1" applyFill="1">
      <alignment/>
      <protection/>
    </xf>
    <xf numFmtId="171" fontId="13" fillId="0" borderId="0" xfId="35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16" borderId="24" xfId="0" applyFont="1" applyFill="1" applyBorder="1" applyAlignment="1">
      <alignment horizontal="center" vertical="center" wrapText="1"/>
    </xf>
    <xf numFmtId="0" fontId="13" fillId="19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left" wrapText="1"/>
    </xf>
    <xf numFmtId="3" fontId="12" fillId="0" borderId="24" xfId="0" applyNumberFormat="1" applyFont="1" applyBorder="1" applyAlignment="1">
      <alignment horizontal="right" wrapText="1"/>
    </xf>
    <xf numFmtId="4" fontId="13" fillId="0" borderId="24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0" fontId="13" fillId="0" borderId="54" xfId="0" applyFont="1" applyBorder="1" applyAlignment="1">
      <alignment wrapText="1"/>
    </xf>
    <xf numFmtId="3" fontId="13" fillId="0" borderId="0" xfId="0" applyNumberFormat="1" applyFont="1" applyBorder="1" applyAlignment="1">
      <alignment horizontal="right" wrapText="1"/>
    </xf>
    <xf numFmtId="0" fontId="13" fillId="0" borderId="24" xfId="0" applyFont="1" applyBorder="1" applyAlignment="1">
      <alignment horizontal="left" wrapText="1"/>
    </xf>
    <xf numFmtId="3" fontId="13" fillId="0" borderId="24" xfId="0" applyNumberFormat="1" applyFont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/>
    </xf>
    <xf numFmtId="3" fontId="13" fillId="0" borderId="11" xfId="0" applyNumberFormat="1" applyFont="1" applyFill="1" applyBorder="1" applyAlignment="1">
      <alignment wrapText="1"/>
    </xf>
    <xf numFmtId="0" fontId="12" fillId="0" borderId="12" xfId="0" applyFont="1" applyFill="1" applyBorder="1" applyAlignment="1">
      <alignment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0" fontId="12" fillId="16" borderId="12" xfId="0" applyFont="1" applyFill="1" applyBorder="1" applyAlignment="1">
      <alignment horizontal="center" wrapText="1"/>
    </xf>
    <xf numFmtId="0" fontId="12" fillId="16" borderId="15" xfId="0" applyFont="1" applyFill="1" applyBorder="1" applyAlignment="1">
      <alignment horizontal="center"/>
    </xf>
    <xf numFmtId="0" fontId="12" fillId="16" borderId="15" xfId="0" applyFont="1" applyFill="1" applyBorder="1" applyAlignment="1">
      <alignment horizontal="center" wrapText="1"/>
    </xf>
    <xf numFmtId="0" fontId="12" fillId="16" borderId="24" xfId="0" applyFont="1" applyFill="1" applyBorder="1" applyAlignment="1">
      <alignment horizontal="center" wrapText="1"/>
    </xf>
    <xf numFmtId="173" fontId="11" fillId="0" borderId="39" xfId="0" applyNumberFormat="1" applyFont="1" applyFill="1" applyBorder="1" applyAlignment="1">
      <alignment horizontal="center"/>
    </xf>
    <xf numFmtId="4" fontId="15" fillId="0" borderId="41" xfId="0" applyNumberFormat="1" applyFont="1" applyBorder="1" applyAlignment="1">
      <alignment/>
    </xf>
    <xf numFmtId="4" fontId="15" fillId="0" borderId="25" xfId="0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4" fontId="15" fillId="0" borderId="13" xfId="0" applyNumberFormat="1" applyFont="1" applyBorder="1" applyAlignment="1">
      <alignment/>
    </xf>
    <xf numFmtId="4" fontId="15" fillId="0" borderId="13" xfId="0" applyNumberFormat="1" applyFont="1" applyBorder="1" applyAlignment="1">
      <alignment/>
    </xf>
    <xf numFmtId="4" fontId="15" fillId="0" borderId="35" xfId="0" applyNumberFormat="1" applyFont="1" applyBorder="1" applyAlignment="1">
      <alignment/>
    </xf>
    <xf numFmtId="4" fontId="15" fillId="0" borderId="39" xfId="0" applyNumberFormat="1" applyFont="1" applyBorder="1" applyAlignment="1">
      <alignment/>
    </xf>
    <xf numFmtId="4" fontId="15" fillId="0" borderId="24" xfId="0" applyNumberFormat="1" applyFont="1" applyBorder="1" applyAlignment="1">
      <alignment/>
    </xf>
    <xf numFmtId="4" fontId="15" fillId="0" borderId="24" xfId="0" applyNumberFormat="1" applyFont="1" applyBorder="1" applyAlignment="1">
      <alignment/>
    </xf>
    <xf numFmtId="4" fontId="15" fillId="0" borderId="26" xfId="0" applyNumberFormat="1" applyFont="1" applyBorder="1" applyAlignment="1">
      <alignment/>
    </xf>
    <xf numFmtId="0" fontId="11" fillId="0" borderId="39" xfId="0" applyFont="1" applyBorder="1" applyAlignment="1">
      <alignment horizontal="left"/>
    </xf>
    <xf numFmtId="4" fontId="15" fillId="0" borderId="26" xfId="0" applyNumberFormat="1" applyFont="1" applyBorder="1" applyAlignment="1">
      <alignment/>
    </xf>
    <xf numFmtId="4" fontId="15" fillId="0" borderId="39" xfId="0" applyNumberFormat="1" applyFont="1" applyFill="1" applyBorder="1" applyAlignment="1">
      <alignment/>
    </xf>
    <xf numFmtId="4" fontId="15" fillId="0" borderId="56" xfId="0" applyNumberFormat="1" applyFont="1" applyFill="1" applyBorder="1" applyAlignment="1">
      <alignment/>
    </xf>
    <xf numFmtId="4" fontId="15" fillId="0" borderId="39" xfId="53" applyNumberFormat="1" applyFont="1" applyBorder="1" applyAlignment="1">
      <alignment/>
      <protection/>
    </xf>
    <xf numFmtId="4" fontId="11" fillId="24" borderId="39" xfId="0" applyNumberFormat="1" applyFont="1" applyFill="1" applyBorder="1" applyAlignment="1">
      <alignment horizontal="left"/>
    </xf>
    <xf numFmtId="4" fontId="15" fillId="25" borderId="39" xfId="0" applyNumberFormat="1" applyFont="1" applyFill="1" applyBorder="1" applyAlignment="1">
      <alignment horizontal="left"/>
    </xf>
    <xf numFmtId="4" fontId="11" fillId="25" borderId="39" xfId="0" applyNumberFormat="1" applyFont="1" applyFill="1" applyBorder="1" applyAlignment="1">
      <alignment horizontal="left"/>
    </xf>
    <xf numFmtId="4" fontId="15" fillId="0" borderId="39" xfId="0" applyNumberFormat="1" applyFont="1" applyBorder="1" applyAlignment="1">
      <alignment/>
    </xf>
    <xf numFmtId="173" fontId="11" fillId="0" borderId="40" xfId="0" applyNumberFormat="1" applyFont="1" applyFill="1" applyBorder="1" applyAlignment="1">
      <alignment horizontal="center"/>
    </xf>
    <xf numFmtId="4" fontId="11" fillId="25" borderId="40" xfId="0" applyNumberFormat="1" applyFont="1" applyFill="1" applyBorder="1" applyAlignment="1">
      <alignment horizontal="left"/>
    </xf>
    <xf numFmtId="4" fontId="15" fillId="0" borderId="36" xfId="0" applyNumberFormat="1" applyFont="1" applyBorder="1" applyAlignment="1">
      <alignment/>
    </xf>
    <xf numFmtId="4" fontId="15" fillId="0" borderId="36" xfId="0" applyNumberFormat="1" applyFont="1" applyBorder="1" applyAlignment="1">
      <alignment/>
    </xf>
    <xf numFmtId="4" fontId="15" fillId="0" borderId="37" xfId="0" applyNumberFormat="1" applyFont="1" applyBorder="1" applyAlignment="1">
      <alignment/>
    </xf>
    <xf numFmtId="173" fontId="10" fillId="0" borderId="51" xfId="0" applyNumberFormat="1" applyFont="1" applyFill="1" applyBorder="1" applyAlignment="1">
      <alignment horizontal="center"/>
    </xf>
    <xf numFmtId="0" fontId="14" fillId="0" borderId="51" xfId="0" applyFont="1" applyBorder="1" applyAlignment="1">
      <alignment/>
    </xf>
    <xf numFmtId="4" fontId="14" fillId="0" borderId="57" xfId="0" applyNumberFormat="1" applyFont="1" applyFill="1" applyBorder="1" applyAlignment="1">
      <alignment/>
    </xf>
    <xf numFmtId="4" fontId="14" fillId="0" borderId="30" xfId="0" applyNumberFormat="1" applyFont="1" applyBorder="1" applyAlignment="1">
      <alignment/>
    </xf>
    <xf numFmtId="4" fontId="14" fillId="0" borderId="30" xfId="0" applyNumberFormat="1" applyFont="1" applyBorder="1" applyAlignment="1">
      <alignment/>
    </xf>
    <xf numFmtId="4" fontId="14" fillId="0" borderId="31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13" fillId="19" borderId="12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3" fontId="13" fillId="19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4" fontId="13" fillId="0" borderId="12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2" fillId="0" borderId="58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wrapText="1"/>
    </xf>
    <xf numFmtId="0" fontId="12" fillId="0" borderId="24" xfId="0" applyFont="1" applyFill="1" applyBorder="1" applyAlignment="1">
      <alignment horizontal="left" wrapText="1"/>
    </xf>
    <xf numFmtId="3" fontId="12" fillId="0" borderId="24" xfId="0" applyNumberFormat="1" applyFont="1" applyFill="1" applyBorder="1" applyAlignment="1">
      <alignment horizontal="right" wrapText="1"/>
    </xf>
    <xf numFmtId="3" fontId="13" fillId="0" borderId="24" xfId="0" applyNumberFormat="1" applyFont="1" applyFill="1" applyBorder="1" applyAlignment="1">
      <alignment/>
    </xf>
    <xf numFmtId="3" fontId="13" fillId="25" borderId="24" xfId="0" applyNumberFormat="1" applyFont="1" applyFill="1" applyBorder="1" applyAlignment="1">
      <alignment/>
    </xf>
    <xf numFmtId="0" fontId="12" fillId="16" borderId="24" xfId="0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wrapText="1"/>
    </xf>
    <xf numFmtId="3" fontId="13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right"/>
    </xf>
    <xf numFmtId="4" fontId="13" fillId="0" borderId="13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wrapText="1"/>
    </xf>
    <xf numFmtId="0" fontId="12" fillId="16" borderId="12" xfId="0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wrapText="1"/>
    </xf>
    <xf numFmtId="4" fontId="14" fillId="19" borderId="59" xfId="0" applyNumberFormat="1" applyFont="1" applyFill="1" applyBorder="1" applyAlignment="1">
      <alignment horizontal="center" vertical="center"/>
    </xf>
    <xf numFmtId="4" fontId="14" fillId="19" borderId="60" xfId="0" applyNumberFormat="1" applyFont="1" applyFill="1" applyBorder="1" applyAlignment="1">
      <alignment horizontal="center" vertical="center"/>
    </xf>
    <xf numFmtId="4" fontId="14" fillId="19" borderId="60" xfId="0" applyNumberFormat="1" applyFont="1" applyFill="1" applyBorder="1" applyAlignment="1">
      <alignment horizontal="center" vertical="center" wrapText="1"/>
    </xf>
    <xf numFmtId="4" fontId="14" fillId="19" borderId="61" xfId="0" applyNumberFormat="1" applyFont="1" applyFill="1" applyBorder="1" applyAlignment="1">
      <alignment horizontal="center" vertical="center" wrapText="1"/>
    </xf>
    <xf numFmtId="0" fontId="14" fillId="19" borderId="62" xfId="0" applyFont="1" applyFill="1" applyBorder="1" applyAlignment="1">
      <alignment/>
    </xf>
    <xf numFmtId="4" fontId="14" fillId="19" borderId="43" xfId="0" applyNumberFormat="1" applyFont="1" applyFill="1" applyBorder="1" applyAlignment="1">
      <alignment/>
    </xf>
    <xf numFmtId="4" fontId="14" fillId="19" borderId="47" xfId="0" applyNumberFormat="1" applyFont="1" applyFill="1" applyBorder="1" applyAlignment="1">
      <alignment/>
    </xf>
    <xf numFmtId="4" fontId="14" fillId="19" borderId="46" xfId="0" applyNumberFormat="1" applyFont="1" applyFill="1" applyBorder="1" applyAlignment="1">
      <alignment/>
    </xf>
    <xf numFmtId="4" fontId="14" fillId="19" borderId="51" xfId="0" applyNumberFormat="1" applyFont="1" applyFill="1" applyBorder="1" applyAlignment="1">
      <alignment/>
    </xf>
    <xf numFmtId="4" fontId="14" fillId="19" borderId="63" xfId="0" applyNumberFormat="1" applyFont="1" applyFill="1" applyBorder="1" applyAlignment="1">
      <alignment/>
    </xf>
    <xf numFmtId="0" fontId="12" fillId="16" borderId="34" xfId="0" applyFont="1" applyFill="1" applyBorder="1" applyAlignment="1">
      <alignment horizontal="center" vertical="center" wrapText="1"/>
    </xf>
    <xf numFmtId="0" fontId="12" fillId="16" borderId="6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left" vertical="center" wrapText="1"/>
    </xf>
    <xf numFmtId="4" fontId="13" fillId="0" borderId="17" xfId="0" applyNumberFormat="1" applyFont="1" applyFill="1" applyBorder="1" applyAlignment="1">
      <alignment vertical="center" wrapText="1"/>
    </xf>
    <xf numFmtId="4" fontId="13" fillId="0" borderId="30" xfId="0" applyNumberFormat="1" applyFont="1" applyFill="1" applyBorder="1" applyAlignment="1">
      <alignment vertical="center" wrapText="1"/>
    </xf>
    <xf numFmtId="4" fontId="13" fillId="0" borderId="31" xfId="0" applyNumberFormat="1" applyFont="1" applyFill="1" applyBorder="1" applyAlignment="1">
      <alignment vertical="center" wrapText="1"/>
    </xf>
    <xf numFmtId="0" fontId="13" fillId="0" borderId="39" xfId="0" applyFont="1" applyFill="1" applyBorder="1" applyAlignment="1">
      <alignment horizontal="left" vertical="center" wrapText="1"/>
    </xf>
    <xf numFmtId="4" fontId="13" fillId="0" borderId="18" xfId="0" applyNumberFormat="1" applyFont="1" applyFill="1" applyBorder="1" applyAlignment="1">
      <alignment vertical="center" wrapText="1"/>
    </xf>
    <xf numFmtId="4" fontId="13" fillId="0" borderId="24" xfId="0" applyNumberFormat="1" applyFont="1" applyFill="1" applyBorder="1" applyAlignment="1">
      <alignment vertical="center" wrapText="1"/>
    </xf>
    <xf numFmtId="4" fontId="13" fillId="0" borderId="26" xfId="0" applyNumberFormat="1" applyFont="1" applyFill="1" applyBorder="1" applyAlignment="1">
      <alignment vertical="center" wrapText="1"/>
    </xf>
    <xf numFmtId="0" fontId="12" fillId="0" borderId="40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vertical="center" wrapText="1"/>
    </xf>
    <xf numFmtId="4" fontId="12" fillId="0" borderId="36" xfId="0" applyNumberFormat="1" applyFont="1" applyFill="1" applyBorder="1" applyAlignment="1">
      <alignment vertical="center" wrapText="1"/>
    </xf>
    <xf numFmtId="4" fontId="12" fillId="0" borderId="37" xfId="0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 shrinkToFit="1"/>
    </xf>
    <xf numFmtId="0" fontId="13" fillId="0" borderId="0" xfId="0" applyFont="1" applyBorder="1" applyAlignment="1">
      <alignment horizontal="right"/>
    </xf>
    <xf numFmtId="0" fontId="12" fillId="16" borderId="19" xfId="0" applyFont="1" applyFill="1" applyBorder="1" applyAlignment="1">
      <alignment horizontal="center" vertical="center" wrapText="1"/>
    </xf>
    <xf numFmtId="0" fontId="12" fillId="16" borderId="37" xfId="0" applyFont="1" applyFill="1" applyBorder="1" applyAlignment="1">
      <alignment horizontal="center" vertical="center" wrapText="1"/>
    </xf>
    <xf numFmtId="0" fontId="12" fillId="16" borderId="42" xfId="0" applyFont="1" applyFill="1" applyBorder="1" applyAlignment="1">
      <alignment horizontal="center" vertical="center" wrapText="1"/>
    </xf>
    <xf numFmtId="0" fontId="12" fillId="16" borderId="36" xfId="0" applyFont="1" applyFill="1" applyBorder="1" applyAlignment="1">
      <alignment horizontal="center" vertical="center" wrapText="1"/>
    </xf>
    <xf numFmtId="172" fontId="13" fillId="0" borderId="20" xfId="0" applyNumberFormat="1" applyFont="1" applyBorder="1" applyAlignment="1">
      <alignment horizontal="right" vertical="center" wrapText="1"/>
    </xf>
    <xf numFmtId="172" fontId="13" fillId="0" borderId="13" xfId="0" applyNumberFormat="1" applyFont="1" applyBorder="1" applyAlignment="1">
      <alignment horizontal="right" vertical="center" wrapText="1"/>
    </xf>
    <xf numFmtId="172" fontId="13" fillId="0" borderId="18" xfId="0" applyNumberFormat="1" applyFont="1" applyBorder="1" applyAlignment="1">
      <alignment horizontal="right" vertical="center" wrapText="1"/>
    </xf>
    <xf numFmtId="172" fontId="13" fillId="0" borderId="21" xfId="0" applyNumberFormat="1" applyFont="1" applyBorder="1" applyAlignment="1">
      <alignment horizontal="right" vertical="center" wrapText="1"/>
    </xf>
    <xf numFmtId="172" fontId="13" fillId="0" borderId="24" xfId="0" applyNumberFormat="1" applyFont="1" applyBorder="1" applyAlignment="1">
      <alignment horizontal="right" vertical="center" wrapText="1"/>
    </xf>
    <xf numFmtId="172" fontId="13" fillId="0" borderId="18" xfId="0" applyNumberFormat="1" applyFont="1" applyFill="1" applyBorder="1" applyAlignment="1">
      <alignment horizontal="right" vertical="center" wrapText="1"/>
    </xf>
    <xf numFmtId="4" fontId="13" fillId="0" borderId="26" xfId="0" applyNumberFormat="1" applyFont="1" applyFill="1" applyBorder="1" applyAlignment="1">
      <alignment horizontal="right" vertical="center" wrapText="1" shrinkToFit="1"/>
    </xf>
    <xf numFmtId="172" fontId="13" fillId="0" borderId="24" xfId="0" applyNumberFormat="1" applyFont="1" applyFill="1" applyBorder="1" applyAlignment="1">
      <alignment horizontal="right" vertical="center" wrapText="1"/>
    </xf>
    <xf numFmtId="0" fontId="13" fillId="0" borderId="39" xfId="0" applyFont="1" applyBorder="1" applyAlignment="1">
      <alignment vertical="center" wrapText="1"/>
    </xf>
    <xf numFmtId="2" fontId="13" fillId="0" borderId="26" xfId="0" applyNumberFormat="1" applyFont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172" fontId="13" fillId="0" borderId="32" xfId="0" applyNumberFormat="1" applyFont="1" applyBorder="1" applyAlignment="1">
      <alignment horizontal="right" vertical="center" wrapText="1"/>
    </xf>
    <xf numFmtId="172" fontId="13" fillId="0" borderId="29" xfId="0" applyNumberFormat="1" applyFont="1" applyBorder="1" applyAlignment="1">
      <alignment horizontal="right" vertical="center" wrapText="1"/>
    </xf>
    <xf numFmtId="172" fontId="13" fillId="0" borderId="12" xfId="0" applyNumberFormat="1" applyFont="1" applyBorder="1" applyAlignment="1">
      <alignment horizontal="right" vertical="center" wrapText="1"/>
    </xf>
    <xf numFmtId="0" fontId="13" fillId="0" borderId="65" xfId="0" applyFont="1" applyBorder="1" applyAlignment="1">
      <alignment horizontal="left" vertical="center" wrapText="1"/>
    </xf>
    <xf numFmtId="0" fontId="13" fillId="0" borderId="58" xfId="0" applyFont="1" applyBorder="1" applyAlignment="1">
      <alignment vertical="center" wrapText="1"/>
    </xf>
    <xf numFmtId="172" fontId="13" fillId="0" borderId="32" xfId="0" applyNumberFormat="1" applyFont="1" applyFill="1" applyBorder="1" applyAlignment="1">
      <alignment horizontal="right" vertical="center" wrapText="1"/>
    </xf>
    <xf numFmtId="4" fontId="13" fillId="0" borderId="52" xfId="0" applyNumberFormat="1" applyFont="1" applyFill="1" applyBorder="1" applyAlignment="1">
      <alignment horizontal="right" vertical="center" wrapText="1" shrinkToFit="1"/>
    </xf>
    <xf numFmtId="172" fontId="13" fillId="0" borderId="12" xfId="0" applyNumberFormat="1" applyFont="1" applyFill="1" applyBorder="1" applyAlignment="1">
      <alignment horizontal="right" vertical="center" wrapText="1"/>
    </xf>
    <xf numFmtId="0" fontId="12" fillId="19" borderId="51" xfId="0" applyFont="1" applyFill="1" applyBorder="1" applyAlignment="1">
      <alignment vertical="center" wrapText="1"/>
    </xf>
    <xf numFmtId="172" fontId="12" fillId="19" borderId="43" xfId="0" applyNumberFormat="1" applyFont="1" applyFill="1" applyBorder="1" applyAlignment="1">
      <alignment horizontal="right" vertical="center" wrapText="1"/>
    </xf>
    <xf numFmtId="2" fontId="12" fillId="19" borderId="45" xfId="0" applyNumberFormat="1" applyFont="1" applyFill="1" applyBorder="1" applyAlignment="1">
      <alignment vertical="center" wrapText="1"/>
    </xf>
    <xf numFmtId="172" fontId="12" fillId="19" borderId="47" xfId="0" applyNumberFormat="1" applyFont="1" applyFill="1" applyBorder="1" applyAlignment="1">
      <alignment horizontal="right" vertical="center" wrapText="1"/>
    </xf>
    <xf numFmtId="172" fontId="12" fillId="19" borderId="44" xfId="0" applyNumberFormat="1" applyFont="1" applyFill="1" applyBorder="1" applyAlignment="1">
      <alignment horizontal="right" vertical="center" wrapText="1"/>
    </xf>
    <xf numFmtId="0" fontId="12" fillId="19" borderId="66" xfId="0" applyFont="1" applyFill="1" applyBorder="1" applyAlignment="1">
      <alignment vertical="center" wrapText="1"/>
    </xf>
    <xf numFmtId="4" fontId="12" fillId="19" borderId="45" xfId="0" applyNumberFormat="1" applyFont="1" applyFill="1" applyBorder="1" applyAlignment="1">
      <alignment horizontal="right" vertical="center" wrapText="1" shrinkToFit="1"/>
    </xf>
    <xf numFmtId="0" fontId="13" fillId="0" borderId="41" xfId="0" applyFont="1" applyBorder="1" applyAlignment="1">
      <alignment vertical="center" wrapText="1"/>
    </xf>
    <xf numFmtId="172" fontId="13" fillId="0" borderId="25" xfId="0" applyNumberFormat="1" applyFont="1" applyBorder="1" applyAlignment="1">
      <alignment horizontal="right" vertical="center" wrapText="1"/>
    </xf>
    <xf numFmtId="2" fontId="13" fillId="0" borderId="35" xfId="0" applyNumberFormat="1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172" fontId="13" fillId="0" borderId="17" xfId="0" applyNumberFormat="1" applyFont="1" applyFill="1" applyBorder="1" applyAlignment="1">
      <alignment vertical="center" wrapText="1"/>
    </xf>
    <xf numFmtId="4" fontId="13" fillId="0" borderId="31" xfId="0" applyNumberFormat="1" applyFont="1" applyFill="1" applyBorder="1" applyAlignment="1">
      <alignment vertical="center" wrapText="1" shrinkToFit="1"/>
    </xf>
    <xf numFmtId="172" fontId="13" fillId="0" borderId="30" xfId="0" applyNumberFormat="1" applyFont="1" applyFill="1" applyBorder="1" applyAlignment="1">
      <alignment vertical="center" wrapText="1"/>
    </xf>
    <xf numFmtId="0" fontId="13" fillId="0" borderId="67" xfId="0" applyFont="1" applyBorder="1" applyAlignment="1">
      <alignment vertical="center" wrapText="1"/>
    </xf>
    <xf numFmtId="2" fontId="13" fillId="0" borderId="52" xfId="0" applyNumberFormat="1" applyFont="1" applyBorder="1" applyAlignment="1">
      <alignment vertical="center" wrapText="1"/>
    </xf>
    <xf numFmtId="4" fontId="12" fillId="19" borderId="45" xfId="0" applyNumberFormat="1" applyFont="1" applyFill="1" applyBorder="1" applyAlignment="1">
      <alignment vertical="center" wrapText="1" shrinkToFit="1"/>
    </xf>
    <xf numFmtId="0" fontId="12" fillId="0" borderId="51" xfId="0" applyFont="1" applyBorder="1" applyAlignment="1">
      <alignment vertical="center" wrapText="1"/>
    </xf>
    <xf numFmtId="172" fontId="12" fillId="0" borderId="43" xfId="0" applyNumberFormat="1" applyFont="1" applyBorder="1" applyAlignment="1">
      <alignment horizontal="right" vertical="center" wrapText="1"/>
    </xf>
    <xf numFmtId="2" fontId="12" fillId="0" borderId="45" xfId="0" applyNumberFormat="1" applyFont="1" applyBorder="1" applyAlignment="1">
      <alignment horizontal="right" vertical="center" wrapText="1" shrinkToFit="1"/>
    </xf>
    <xf numFmtId="172" fontId="12" fillId="0" borderId="47" xfId="0" applyNumberFormat="1" applyFont="1" applyBorder="1" applyAlignment="1">
      <alignment horizontal="right" vertical="center" wrapText="1"/>
    </xf>
    <xf numFmtId="172" fontId="12" fillId="0" borderId="44" xfId="0" applyNumberFormat="1" applyFont="1" applyBorder="1" applyAlignment="1">
      <alignment horizontal="right" vertical="center" wrapText="1"/>
    </xf>
    <xf numFmtId="0" fontId="12" fillId="0" borderId="66" xfId="0" applyFont="1" applyBorder="1" applyAlignment="1">
      <alignment vertical="center" wrapText="1"/>
    </xf>
    <xf numFmtId="172" fontId="12" fillId="0" borderId="43" xfId="0" applyNumberFormat="1" applyFont="1" applyFill="1" applyBorder="1" applyAlignment="1">
      <alignment horizontal="right" vertical="center" wrapText="1"/>
    </xf>
    <xf numFmtId="2" fontId="12" fillId="0" borderId="45" xfId="0" applyNumberFormat="1" applyFont="1" applyFill="1" applyBorder="1" applyAlignment="1">
      <alignment horizontal="right" vertical="center" wrapText="1" shrinkToFit="1"/>
    </xf>
    <xf numFmtId="172" fontId="12" fillId="0" borderId="44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shrinkToFit="1"/>
    </xf>
    <xf numFmtId="49" fontId="10" fillId="0" borderId="0" xfId="0" applyNumberFormat="1" applyFont="1" applyBorder="1" applyAlignment="1">
      <alignment horizontal="right" shrinkToFi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right" vertical="center"/>
    </xf>
    <xf numFmtId="4" fontId="13" fillId="0" borderId="35" xfId="0" applyNumberFormat="1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right" vertical="center"/>
    </xf>
    <xf numFmtId="4" fontId="12" fillId="0" borderId="34" xfId="0" applyNumberFormat="1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/>
    </xf>
    <xf numFmtId="4" fontId="13" fillId="0" borderId="24" xfId="0" applyNumberFormat="1" applyFont="1" applyFill="1" applyBorder="1" applyAlignment="1">
      <alignment horizontal="right" vertical="center"/>
    </xf>
    <xf numFmtId="4" fontId="13" fillId="0" borderId="26" xfId="0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right" vertical="center"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center" vertical="center"/>
    </xf>
    <xf numFmtId="4" fontId="12" fillId="0" borderId="44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wrapText="1"/>
    </xf>
    <xf numFmtId="0" fontId="12" fillId="16" borderId="68" xfId="0" applyFont="1" applyFill="1" applyBorder="1" applyAlignment="1">
      <alignment horizontal="center" vertical="center" wrapText="1"/>
    </xf>
    <xf numFmtId="0" fontId="12" fillId="16" borderId="69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/>
    </xf>
    <xf numFmtId="172" fontId="12" fillId="0" borderId="14" xfId="0" applyNumberFormat="1" applyFont="1" applyFill="1" applyBorder="1" applyAlignment="1">
      <alignment horizontal="right"/>
    </xf>
    <xf numFmtId="172" fontId="12" fillId="0" borderId="13" xfId="0" applyNumberFormat="1" applyFont="1" applyFill="1" applyBorder="1" applyAlignment="1">
      <alignment horizontal="right"/>
    </xf>
    <xf numFmtId="172" fontId="12" fillId="0" borderId="35" xfId="0" applyNumberFormat="1" applyFont="1" applyFill="1" applyBorder="1" applyAlignment="1">
      <alignment horizontal="right"/>
    </xf>
    <xf numFmtId="0" fontId="12" fillId="0" borderId="6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/>
    </xf>
    <xf numFmtId="172" fontId="12" fillId="0" borderId="12" xfId="0" applyNumberFormat="1" applyFont="1" applyFill="1" applyBorder="1" applyAlignment="1">
      <alignment horizontal="right"/>
    </xf>
    <xf numFmtId="172" fontId="12" fillId="0" borderId="52" xfId="0" applyNumberFormat="1" applyFont="1" applyFill="1" applyBorder="1" applyAlignment="1">
      <alignment horizontal="right"/>
    </xf>
    <xf numFmtId="0" fontId="12" fillId="0" borderId="62" xfId="0" applyFont="1" applyFill="1" applyBorder="1" applyAlignment="1">
      <alignment horizontal="left" vertical="center" wrapText="1"/>
    </xf>
    <xf numFmtId="0" fontId="12" fillId="0" borderId="71" xfId="0" applyFont="1" applyFill="1" applyBorder="1" applyAlignment="1">
      <alignment horizontal="center" vertical="center"/>
    </xf>
    <xf numFmtId="172" fontId="12" fillId="0" borderId="72" xfId="0" applyNumberFormat="1" applyFont="1" applyFill="1" applyBorder="1" applyAlignment="1">
      <alignment horizontal="right"/>
    </xf>
    <xf numFmtId="172" fontId="12" fillId="0" borderId="64" xfId="0" applyNumberFormat="1" applyFont="1" applyFill="1" applyBorder="1" applyAlignment="1">
      <alignment horizontal="right"/>
    </xf>
    <xf numFmtId="0" fontId="13" fillId="0" borderId="22" xfId="0" applyFont="1" applyFill="1" applyBorder="1" applyAlignment="1">
      <alignment horizontal="center" vertical="center"/>
    </xf>
    <xf numFmtId="172" fontId="13" fillId="0" borderId="14" xfId="0" applyNumberFormat="1" applyFont="1" applyFill="1" applyBorder="1" applyAlignment="1">
      <alignment horizontal="right"/>
    </xf>
    <xf numFmtId="172" fontId="13" fillId="0" borderId="13" xfId="0" applyNumberFormat="1" applyFont="1" applyFill="1" applyBorder="1" applyAlignment="1">
      <alignment horizontal="right"/>
    </xf>
    <xf numFmtId="172" fontId="13" fillId="0" borderId="25" xfId="0" applyNumberFormat="1" applyFont="1" applyFill="1" applyBorder="1" applyAlignment="1">
      <alignment horizontal="right"/>
    </xf>
    <xf numFmtId="172" fontId="13" fillId="0" borderId="35" xfId="0" applyNumberFormat="1" applyFont="1" applyFill="1" applyBorder="1" applyAlignment="1">
      <alignment horizontal="right"/>
    </xf>
    <xf numFmtId="0" fontId="13" fillId="0" borderId="23" xfId="0" applyFont="1" applyFill="1" applyBorder="1" applyAlignment="1">
      <alignment horizontal="center" vertical="center"/>
    </xf>
    <xf numFmtId="172" fontId="13" fillId="0" borderId="54" xfId="0" applyNumberFormat="1" applyFont="1" applyFill="1" applyBorder="1" applyAlignment="1">
      <alignment horizontal="right"/>
    </xf>
    <xf numFmtId="172" fontId="13" fillId="0" borderId="24" xfId="0" applyNumberFormat="1" applyFont="1" applyFill="1" applyBorder="1" applyAlignment="1">
      <alignment horizontal="right"/>
    </xf>
    <xf numFmtId="172" fontId="13" fillId="0" borderId="18" xfId="0" applyNumberFormat="1" applyFont="1" applyFill="1" applyBorder="1" applyAlignment="1">
      <alignment horizontal="right"/>
    </xf>
    <xf numFmtId="0" fontId="13" fillId="0" borderId="40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center" vertical="center"/>
    </xf>
    <xf numFmtId="172" fontId="13" fillId="0" borderId="73" xfId="0" applyNumberFormat="1" applyFont="1" applyFill="1" applyBorder="1" applyAlignment="1">
      <alignment horizontal="right"/>
    </xf>
    <xf numFmtId="172" fontId="13" fillId="0" borderId="36" xfId="0" applyNumberFormat="1" applyFont="1" applyFill="1" applyBorder="1" applyAlignment="1">
      <alignment horizontal="right"/>
    </xf>
    <xf numFmtId="172" fontId="13" fillId="0" borderId="37" xfId="0" applyNumberFormat="1" applyFont="1" applyFill="1" applyBorder="1" applyAlignment="1">
      <alignment horizontal="right"/>
    </xf>
    <xf numFmtId="172" fontId="13" fillId="0" borderId="19" xfId="0" applyNumberFormat="1" applyFont="1" applyFill="1" applyBorder="1" applyAlignment="1">
      <alignment horizontal="right"/>
    </xf>
    <xf numFmtId="172" fontId="12" fillId="0" borderId="34" xfId="0" applyNumberFormat="1" applyFont="1" applyFill="1" applyBorder="1" applyAlignment="1">
      <alignment horizontal="right"/>
    </xf>
    <xf numFmtId="0" fontId="12" fillId="0" borderId="74" xfId="0" applyFont="1" applyFill="1" applyBorder="1" applyAlignment="1">
      <alignment horizontal="left" vertical="center" wrapText="1"/>
    </xf>
    <xf numFmtId="0" fontId="12" fillId="0" borderId="75" xfId="0" applyFont="1" applyFill="1" applyBorder="1" applyAlignment="1">
      <alignment horizontal="center" vertical="center"/>
    </xf>
    <xf numFmtId="172" fontId="12" fillId="0" borderId="76" xfId="0" applyNumberFormat="1" applyFont="1" applyFill="1" applyBorder="1" applyAlignment="1">
      <alignment horizontal="right"/>
    </xf>
    <xf numFmtId="172" fontId="12" fillId="0" borderId="30" xfId="0" applyNumberFormat="1" applyFont="1" applyFill="1" applyBorder="1" applyAlignment="1">
      <alignment horizontal="right"/>
    </xf>
    <xf numFmtId="172" fontId="12" fillId="0" borderId="17" xfId="0" applyNumberFormat="1" applyFont="1" applyFill="1" applyBorder="1" applyAlignment="1">
      <alignment horizontal="right"/>
    </xf>
    <xf numFmtId="172" fontId="12" fillId="0" borderId="31" xfId="0" applyNumberFormat="1" applyFont="1" applyFill="1" applyBorder="1" applyAlignment="1">
      <alignment horizontal="right"/>
    </xf>
    <xf numFmtId="0" fontId="13" fillId="0" borderId="67" xfId="0" applyNumberFormat="1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/>
    </xf>
    <xf numFmtId="172" fontId="13" fillId="0" borderId="15" xfId="0" applyNumberFormat="1" applyFont="1" applyFill="1" applyBorder="1" applyAlignment="1">
      <alignment horizontal="right"/>
    </xf>
    <xf numFmtId="172" fontId="13" fillId="0" borderId="12" xfId="0" applyNumberFormat="1" applyFont="1" applyFill="1" applyBorder="1" applyAlignment="1">
      <alignment horizontal="right"/>
    </xf>
    <xf numFmtId="172" fontId="13" fillId="0" borderId="11" xfId="0" applyNumberFormat="1" applyFont="1" applyFill="1" applyBorder="1" applyAlignment="1">
      <alignment horizontal="right"/>
    </xf>
    <xf numFmtId="0" fontId="12" fillId="0" borderId="62" xfId="0" applyFont="1" applyFill="1" applyBorder="1" applyAlignment="1">
      <alignment vertical="center" wrapText="1"/>
    </xf>
    <xf numFmtId="172" fontId="12" fillId="0" borderId="74" xfId="0" applyNumberFormat="1" applyFont="1" applyFill="1" applyBorder="1" applyAlignment="1">
      <alignment horizontal="right"/>
    </xf>
    <xf numFmtId="0" fontId="12" fillId="0" borderId="71" xfId="0" applyFont="1" applyFill="1" applyBorder="1" applyAlignment="1">
      <alignment vertical="center"/>
    </xf>
    <xf numFmtId="172" fontId="12" fillId="0" borderId="72" xfId="0" applyNumberFormat="1" applyFont="1" applyFill="1" applyBorder="1" applyAlignment="1">
      <alignment/>
    </xf>
    <xf numFmtId="172" fontId="12" fillId="0" borderId="64" xfId="0" applyNumberFormat="1" applyFont="1" applyFill="1" applyBorder="1" applyAlignment="1">
      <alignment/>
    </xf>
    <xf numFmtId="0" fontId="12" fillId="0" borderId="39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/>
    </xf>
    <xf numFmtId="172" fontId="12" fillId="0" borderId="54" xfId="0" applyNumberFormat="1" applyFont="1" applyFill="1" applyBorder="1" applyAlignment="1">
      <alignment horizontal="right"/>
    </xf>
    <xf numFmtId="172" fontId="12" fillId="0" borderId="24" xfId="0" applyNumberFormat="1" applyFont="1" applyFill="1" applyBorder="1" applyAlignment="1">
      <alignment horizontal="right"/>
    </xf>
    <xf numFmtId="172" fontId="12" fillId="0" borderId="18" xfId="0" applyNumberFormat="1" applyFont="1" applyFill="1" applyBorder="1" applyAlignment="1">
      <alignment horizontal="right"/>
    </xf>
    <xf numFmtId="172" fontId="12" fillId="0" borderId="26" xfId="0" applyNumberFormat="1" applyFont="1" applyFill="1" applyBorder="1" applyAlignment="1">
      <alignment horizontal="right"/>
    </xf>
    <xf numFmtId="0" fontId="12" fillId="0" borderId="38" xfId="0" applyFont="1" applyFill="1" applyBorder="1" applyAlignment="1">
      <alignment horizontal="center" vertical="center"/>
    </xf>
    <xf numFmtId="172" fontId="12" fillId="0" borderId="73" xfId="0" applyNumberFormat="1" applyFont="1" applyFill="1" applyBorder="1" applyAlignment="1">
      <alignment horizontal="right"/>
    </xf>
    <xf numFmtId="172" fontId="12" fillId="0" borderId="40" xfId="0" applyNumberFormat="1" applyFont="1" applyFill="1" applyBorder="1" applyAlignment="1">
      <alignment horizontal="right"/>
    </xf>
    <xf numFmtId="172" fontId="12" fillId="0" borderId="37" xfId="0" applyNumberFormat="1" applyFont="1" applyFill="1" applyBorder="1" applyAlignment="1">
      <alignment horizontal="right"/>
    </xf>
    <xf numFmtId="172" fontId="13" fillId="0" borderId="69" xfId="0" applyNumberFormat="1" applyFont="1" applyFill="1" applyBorder="1" applyAlignment="1">
      <alignment horizontal="right"/>
    </xf>
    <xf numFmtId="0" fontId="13" fillId="0" borderId="41" xfId="0" applyFont="1" applyBorder="1" applyAlignment="1">
      <alignment horizontal="left" vertical="center" wrapText="1"/>
    </xf>
    <xf numFmtId="0" fontId="13" fillId="25" borderId="62" xfId="0" applyFont="1" applyFill="1" applyBorder="1" applyAlignment="1">
      <alignment horizontal="left" vertical="center" wrapText="1"/>
    </xf>
    <xf numFmtId="0" fontId="13" fillId="25" borderId="41" xfId="0" applyFont="1" applyFill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top" wrapText="1"/>
    </xf>
    <xf numFmtId="0" fontId="13" fillId="0" borderId="77" xfId="0" applyFont="1" applyBorder="1" applyAlignment="1">
      <alignment horizontal="left" vertical="top" wrapText="1"/>
    </xf>
    <xf numFmtId="0" fontId="13" fillId="0" borderId="77" xfId="0" applyFont="1" applyBorder="1" applyAlignment="1">
      <alignment horizontal="left" vertical="center" wrapText="1"/>
    </xf>
    <xf numFmtId="172" fontId="13" fillId="0" borderId="25" xfId="0" applyNumberFormat="1" applyFont="1" applyFill="1" applyBorder="1" applyAlignment="1">
      <alignment horizontal="right" vertical="center" wrapText="1"/>
    </xf>
    <xf numFmtId="172" fontId="13" fillId="0" borderId="18" xfId="0" applyNumberFormat="1" applyFont="1" applyFill="1" applyBorder="1" applyAlignment="1">
      <alignment horizontal="right" vertical="center" wrapText="1"/>
    </xf>
    <xf numFmtId="4" fontId="13" fillId="0" borderId="26" xfId="0" applyNumberFormat="1" applyFont="1" applyFill="1" applyBorder="1" applyAlignment="1">
      <alignment horizontal="right" vertical="center" wrapText="1" shrinkToFit="1"/>
    </xf>
    <xf numFmtId="172" fontId="13" fillId="0" borderId="29" xfId="0" applyNumberFormat="1" applyFont="1" applyBorder="1" applyAlignment="1">
      <alignment horizontal="right" vertical="center" wrapText="1"/>
    </xf>
    <xf numFmtId="172" fontId="13" fillId="0" borderId="78" xfId="0" applyNumberFormat="1" applyFont="1" applyBorder="1" applyAlignment="1">
      <alignment horizontal="right" vertical="center" wrapText="1"/>
    </xf>
    <xf numFmtId="172" fontId="13" fillId="0" borderId="12" xfId="0" applyNumberFormat="1" applyFont="1" applyBorder="1" applyAlignment="1">
      <alignment horizontal="right" vertical="center" wrapText="1"/>
    </xf>
    <xf numFmtId="172" fontId="13" fillId="0" borderId="10" xfId="0" applyNumberFormat="1" applyFont="1" applyBorder="1" applyAlignment="1">
      <alignment horizontal="right" vertical="center" wrapText="1"/>
    </xf>
    <xf numFmtId="0" fontId="13" fillId="0" borderId="62" xfId="0" applyFont="1" applyBorder="1" applyAlignment="1">
      <alignment horizontal="left" vertical="center" wrapText="1"/>
    </xf>
    <xf numFmtId="2" fontId="13" fillId="0" borderId="56" xfId="0" applyNumberFormat="1" applyFont="1" applyBorder="1" applyAlignment="1">
      <alignment horizontal="right" vertical="center" wrapText="1"/>
    </xf>
    <xf numFmtId="2" fontId="13" fillId="0" borderId="69" xfId="0" applyNumberFormat="1" applyFont="1" applyBorder="1" applyAlignment="1">
      <alignment horizontal="right" vertical="center" wrapText="1"/>
    </xf>
    <xf numFmtId="4" fontId="13" fillId="0" borderId="56" xfId="0" applyNumberFormat="1" applyFont="1" applyFill="1" applyBorder="1" applyAlignment="1">
      <alignment horizontal="right" vertical="center" wrapText="1" shrinkToFit="1"/>
    </xf>
    <xf numFmtId="4" fontId="13" fillId="0" borderId="35" xfId="0" applyNumberFormat="1" applyFont="1" applyFill="1" applyBorder="1" applyAlignment="1">
      <alignment horizontal="right" vertical="center" wrapText="1" shrinkToFit="1"/>
    </xf>
    <xf numFmtId="172" fontId="13" fillId="0" borderId="13" xfId="0" applyNumberFormat="1" applyFont="1" applyFill="1" applyBorder="1" applyAlignment="1">
      <alignment horizontal="right" vertical="center" wrapText="1"/>
    </xf>
    <xf numFmtId="172" fontId="13" fillId="0" borderId="24" xfId="0" applyNumberFormat="1" applyFont="1" applyFill="1" applyBorder="1" applyAlignment="1">
      <alignment horizontal="right" vertical="center" wrapText="1"/>
    </xf>
    <xf numFmtId="172" fontId="13" fillId="0" borderId="32" xfId="0" applyNumberFormat="1" applyFont="1" applyBorder="1" applyAlignment="1">
      <alignment horizontal="right" vertical="center" wrapText="1"/>
    </xf>
    <xf numFmtId="172" fontId="13" fillId="0" borderId="27" xfId="0" applyNumberFormat="1" applyFont="1" applyBorder="1" applyAlignment="1">
      <alignment horizontal="right" vertical="center" wrapText="1"/>
    </xf>
    <xf numFmtId="2" fontId="13" fillId="0" borderId="52" xfId="0" applyNumberFormat="1" applyFont="1" applyBorder="1" applyAlignment="1">
      <alignment horizontal="right" vertical="center" wrapText="1"/>
    </xf>
    <xf numFmtId="172" fontId="13" fillId="0" borderId="18" xfId="0" applyNumberFormat="1" applyFont="1" applyBorder="1" applyAlignment="1">
      <alignment horizontal="right" vertical="center" wrapText="1"/>
    </xf>
    <xf numFmtId="2" fontId="13" fillId="0" borderId="26" xfId="0" applyNumberFormat="1" applyFont="1" applyBorder="1" applyAlignment="1">
      <alignment horizontal="right" vertical="center" wrapText="1"/>
    </xf>
    <xf numFmtId="172" fontId="13" fillId="0" borderId="21" xfId="0" applyNumberFormat="1" applyFont="1" applyBorder="1" applyAlignment="1">
      <alignment horizontal="right" vertical="center" wrapText="1"/>
    </xf>
    <xf numFmtId="2" fontId="13" fillId="0" borderId="35" xfId="0" applyNumberFormat="1" applyFont="1" applyBorder="1" applyAlignment="1">
      <alignment horizontal="right" vertical="center" wrapText="1"/>
    </xf>
    <xf numFmtId="172" fontId="13" fillId="0" borderId="24" xfId="0" applyNumberFormat="1" applyFont="1" applyBorder="1" applyAlignment="1">
      <alignment horizontal="right" vertical="center" wrapText="1"/>
    </xf>
    <xf numFmtId="0" fontId="12" fillId="16" borderId="30" xfId="0" applyFont="1" applyFill="1" applyBorder="1" applyAlignment="1">
      <alignment horizontal="center" vertical="center" wrapText="1"/>
    </xf>
    <xf numFmtId="0" fontId="12" fillId="16" borderId="31" xfId="0" applyFont="1" applyFill="1" applyBorder="1" applyAlignment="1">
      <alignment horizontal="center" vertical="center" wrapText="1"/>
    </xf>
    <xf numFmtId="172" fontId="13" fillId="0" borderId="17" xfId="0" applyNumberFormat="1" applyFont="1" applyBorder="1" applyAlignment="1">
      <alignment horizontal="right" vertical="center" wrapText="1"/>
    </xf>
    <xf numFmtId="2" fontId="13" fillId="0" borderId="31" xfId="0" applyNumberFormat="1" applyFont="1" applyBorder="1" applyAlignment="1">
      <alignment horizontal="right" vertical="center" wrapText="1"/>
    </xf>
    <xf numFmtId="172" fontId="13" fillId="0" borderId="20" xfId="0" applyNumberFormat="1" applyFont="1" applyBorder="1" applyAlignment="1">
      <alignment horizontal="right" vertical="center" wrapText="1"/>
    </xf>
    <xf numFmtId="2" fontId="13" fillId="0" borderId="64" xfId="0" applyNumberFormat="1" applyFont="1" applyBorder="1" applyAlignment="1">
      <alignment horizontal="right" vertical="center" wrapText="1"/>
    </xf>
    <xf numFmtId="172" fontId="13" fillId="0" borderId="13" xfId="0" applyNumberFormat="1" applyFont="1" applyBorder="1" applyAlignment="1">
      <alignment horizontal="right" vertical="center" wrapText="1"/>
    </xf>
    <xf numFmtId="172" fontId="13" fillId="0" borderId="17" xfId="0" applyNumberFormat="1" applyFont="1" applyFill="1" applyBorder="1" applyAlignment="1">
      <alignment horizontal="right" vertical="center" wrapText="1"/>
    </xf>
    <xf numFmtId="4" fontId="13" fillId="0" borderId="31" xfId="0" applyNumberFormat="1" applyFont="1" applyFill="1" applyBorder="1" applyAlignment="1">
      <alignment horizontal="right" vertical="center" wrapText="1" shrinkToFit="1"/>
    </xf>
    <xf numFmtId="0" fontId="13" fillId="0" borderId="0" xfId="0" applyFont="1" applyAlignment="1">
      <alignment horizontal="right"/>
    </xf>
    <xf numFmtId="0" fontId="21" fillId="0" borderId="0" xfId="0" applyFont="1" applyAlignment="1">
      <alignment horizontal="center" shrinkToFit="1"/>
    </xf>
    <xf numFmtId="0" fontId="12" fillId="16" borderId="74" xfId="0" applyFont="1" applyFill="1" applyBorder="1" applyAlignment="1">
      <alignment horizontal="center" vertical="center" wrapText="1"/>
    </xf>
    <xf numFmtId="0" fontId="12" fillId="16" borderId="40" xfId="0" applyFont="1" applyFill="1" applyBorder="1" applyAlignment="1">
      <alignment horizontal="center" vertical="center" wrapText="1"/>
    </xf>
    <xf numFmtId="0" fontId="12" fillId="16" borderId="17" xfId="0" applyFont="1" applyFill="1" applyBorder="1" applyAlignment="1">
      <alignment horizontal="center" vertical="center" wrapText="1"/>
    </xf>
    <xf numFmtId="0" fontId="12" fillId="16" borderId="57" xfId="0" applyFont="1" applyFill="1" applyBorder="1" applyAlignment="1">
      <alignment horizontal="center" vertical="center" wrapText="1"/>
    </xf>
    <xf numFmtId="0" fontId="12" fillId="16" borderId="71" xfId="0" applyFont="1" applyFill="1" applyBorder="1" applyAlignment="1">
      <alignment horizontal="center" vertical="center" wrapText="1"/>
    </xf>
    <xf numFmtId="0" fontId="12" fillId="16" borderId="7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19" borderId="75" xfId="0" applyFont="1" applyFill="1" applyBorder="1" applyAlignment="1">
      <alignment horizontal="center" vertical="center" wrapText="1"/>
    </xf>
    <xf numFmtId="0" fontId="2" fillId="19" borderId="23" xfId="0" applyFont="1" applyFill="1" applyBorder="1" applyAlignment="1">
      <alignment horizontal="center" vertical="center" wrapText="1"/>
    </xf>
    <xf numFmtId="0" fontId="2" fillId="19" borderId="38" xfId="0" applyFont="1" applyFill="1" applyBorder="1" applyAlignment="1">
      <alignment horizontal="center" vertical="center" wrapText="1"/>
    </xf>
    <xf numFmtId="0" fontId="2" fillId="19" borderId="57" xfId="0" applyFont="1" applyFill="1" applyBorder="1" applyAlignment="1">
      <alignment horizontal="center" vertical="center" wrapText="1"/>
    </xf>
    <xf numFmtId="0" fontId="2" fillId="19" borderId="3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19" borderId="62" xfId="0" applyFont="1" applyFill="1" applyBorder="1" applyAlignment="1">
      <alignment horizontal="center" vertical="center" wrapText="1"/>
    </xf>
    <xf numFmtId="0" fontId="0" fillId="19" borderId="77" xfId="0" applyFill="1" applyBorder="1" applyAlignment="1">
      <alignment/>
    </xf>
    <xf numFmtId="0" fontId="0" fillId="19" borderId="80" xfId="0" applyFill="1" applyBorder="1" applyAlignment="1">
      <alignment/>
    </xf>
    <xf numFmtId="0" fontId="14" fillId="19" borderId="71" xfId="0" applyFont="1" applyFill="1" applyBorder="1" applyAlignment="1">
      <alignment horizontal="center" vertical="center" wrapText="1"/>
    </xf>
    <xf numFmtId="0" fontId="0" fillId="19" borderId="81" xfId="0" applyFill="1" applyBorder="1" applyAlignment="1">
      <alignment/>
    </xf>
    <xf numFmtId="0" fontId="0" fillId="19" borderId="82" xfId="0" applyFill="1" applyBorder="1" applyAlignment="1">
      <alignment/>
    </xf>
    <xf numFmtId="0" fontId="14" fillId="19" borderId="33" xfId="0" applyFont="1" applyFill="1" applyBorder="1" applyAlignment="1">
      <alignment horizontal="center" vertical="center" wrapText="1"/>
    </xf>
    <xf numFmtId="0" fontId="0" fillId="19" borderId="27" xfId="0" applyFill="1" applyBorder="1" applyAlignment="1">
      <alignment/>
    </xf>
    <xf numFmtId="0" fontId="0" fillId="19" borderId="83" xfId="0" applyFill="1" applyBorder="1" applyAlignment="1">
      <alignment/>
    </xf>
    <xf numFmtId="4" fontId="14" fillId="19" borderId="70" xfId="0" applyNumberFormat="1" applyFont="1" applyFill="1" applyBorder="1" applyAlignment="1">
      <alignment horizontal="center" vertical="center" wrapText="1"/>
    </xf>
    <xf numFmtId="0" fontId="0" fillId="19" borderId="66" xfId="0" applyFill="1" applyBorder="1" applyAlignment="1">
      <alignment vertical="center"/>
    </xf>
    <xf numFmtId="0" fontId="0" fillId="19" borderId="63" xfId="0" applyFill="1" applyBorder="1" applyAlignment="1">
      <alignment vertical="center"/>
    </xf>
    <xf numFmtId="0" fontId="14" fillId="19" borderId="34" xfId="0" applyFont="1" applyFill="1" applyBorder="1" applyAlignment="1">
      <alignment horizontal="center" vertical="center" wrapText="1"/>
    </xf>
    <xf numFmtId="0" fontId="0" fillId="19" borderId="84" xfId="0" applyFill="1" applyBorder="1" applyAlignment="1">
      <alignment wrapText="1"/>
    </xf>
    <xf numFmtId="0" fontId="14" fillId="0" borderId="85" xfId="0" applyFont="1" applyFill="1" applyBorder="1" applyAlignment="1">
      <alignment horizontal="center"/>
    </xf>
    <xf numFmtId="0" fontId="14" fillId="0" borderId="86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52" xfId="0" applyNumberFormat="1" applyFont="1" applyFill="1" applyBorder="1" applyAlignment="1">
      <alignment horizontal="right" vertical="center"/>
    </xf>
    <xf numFmtId="4" fontId="1" fillId="0" borderId="56" xfId="0" applyNumberFormat="1" applyFont="1" applyFill="1" applyBorder="1" applyAlignment="1">
      <alignment horizontal="right" vertical="center"/>
    </xf>
    <xf numFmtId="0" fontId="2" fillId="16" borderId="30" xfId="0" applyFont="1" applyFill="1" applyBorder="1" applyAlignment="1">
      <alignment horizontal="center" vertical="center" wrapText="1"/>
    </xf>
    <xf numFmtId="0" fontId="2" fillId="16" borderId="31" xfId="0" applyFont="1" applyFill="1" applyBorder="1" applyAlignment="1">
      <alignment horizontal="center" vertical="center" wrapText="1"/>
    </xf>
    <xf numFmtId="4" fontId="12" fillId="0" borderId="30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>
      <alignment horizontal="right" vertical="center"/>
    </xf>
    <xf numFmtId="0" fontId="2" fillId="16" borderId="36" xfId="0" applyFont="1" applyFill="1" applyBorder="1" applyAlignment="1">
      <alignment horizontal="center" vertical="center" wrapText="1"/>
    </xf>
    <xf numFmtId="0" fontId="2" fillId="16" borderId="17" xfId="0" applyFont="1" applyFill="1" applyBorder="1" applyAlignment="1">
      <alignment horizontal="left" vertical="center" wrapText="1"/>
    </xf>
    <xf numFmtId="0" fontId="2" fillId="16" borderId="1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13" fillId="0" borderId="18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justify" vertical="center" wrapText="1"/>
    </xf>
    <xf numFmtId="4" fontId="13" fillId="0" borderId="24" xfId="0" applyNumberFormat="1" applyFont="1" applyFill="1" applyBorder="1" applyAlignment="1">
      <alignment horizontal="justify" vertical="center" wrapText="1"/>
    </xf>
    <xf numFmtId="4" fontId="13" fillId="0" borderId="26" xfId="0" applyNumberFormat="1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16" borderId="62" xfId="0" applyFont="1" applyFill="1" applyBorder="1" applyAlignment="1">
      <alignment horizontal="center" vertical="center" wrapText="1"/>
    </xf>
    <xf numFmtId="0" fontId="12" fillId="16" borderId="80" xfId="0" applyFont="1" applyFill="1" applyBorder="1" applyAlignment="1">
      <alignment horizontal="center" vertical="center" wrapText="1"/>
    </xf>
    <xf numFmtId="0" fontId="12" fillId="16" borderId="71" xfId="0" applyFont="1" applyFill="1" applyBorder="1" applyAlignment="1">
      <alignment horizontal="center" vertical="center"/>
    </xf>
    <xf numFmtId="0" fontId="12" fillId="16" borderId="79" xfId="0" applyFont="1" applyFill="1" applyBorder="1" applyAlignment="1">
      <alignment horizontal="center" vertical="center"/>
    </xf>
    <xf numFmtId="0" fontId="12" fillId="16" borderId="53" xfId="0" applyFont="1" applyFill="1" applyBorder="1" applyAlignment="1">
      <alignment horizontal="center" vertical="center" wrapText="1"/>
    </xf>
    <xf numFmtId="0" fontId="12" fillId="16" borderId="8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left" vertical="center" wrapText="1"/>
    </xf>
    <xf numFmtId="0" fontId="13" fillId="0" borderId="65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0" fontId="13" fillId="0" borderId="16" xfId="0" applyFont="1" applyBorder="1" applyAlignment="1">
      <alignment horizontal="right"/>
    </xf>
    <xf numFmtId="0" fontId="47" fillId="0" borderId="0" xfId="0" applyFont="1" applyAlignment="1">
      <alignment horizontal="right"/>
    </xf>
    <xf numFmtId="186" fontId="12" fillId="0" borderId="24" xfId="0" applyNumberFormat="1" applyFont="1" applyBorder="1" applyAlignment="1">
      <alignment horizontal="right" wrapText="1"/>
    </xf>
    <xf numFmtId="186" fontId="13" fillId="0" borderId="24" xfId="0" applyNumberFormat="1" applyFont="1" applyBorder="1" applyAlignment="1">
      <alignment horizontal="right" vertical="center" wrapText="1"/>
    </xf>
    <xf numFmtId="186" fontId="13" fillId="0" borderId="24" xfId="0" applyNumberFormat="1" applyFont="1" applyBorder="1" applyAlignment="1">
      <alignment horizontal="right" wrapText="1"/>
    </xf>
    <xf numFmtId="186" fontId="12" fillId="0" borderId="24" xfId="0" applyNumberFormat="1" applyFont="1" applyBorder="1" applyAlignment="1">
      <alignment horizontal="right" wrapText="1"/>
    </xf>
  </cellXfs>
  <cellStyles count="6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kcia" xfId="33"/>
    <cellStyle name="Cena_Sk" xfId="34"/>
    <cellStyle name="Comma" xfId="35"/>
    <cellStyle name="Comma [0]" xfId="36"/>
    <cellStyle name="Dobrá" xfId="37"/>
    <cellStyle name="Hyperlink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azov" xfId="46"/>
    <cellStyle name="Neutrálna" xfId="47"/>
    <cellStyle name="Normal_Exekútori" xfId="48"/>
    <cellStyle name="Normálna 2" xfId="49"/>
    <cellStyle name="normálne_def  - 150 tis  vys  a 10 vs  až v r  2009  NR 2009 - 2012 - n  od 1 1 2009 makrá z 12 9 08 vzorce" xfId="50"/>
    <cellStyle name="normálne_NR 2011 až 2013,  20.9. (na údaje MF SR, SF 2,5)" xfId="51"/>
    <cellStyle name="normálne_Prílohy č. 1a ... (tvorba fondov 2007)" xfId="52"/>
    <cellStyle name="normálne_Vzor tabuliek pre pohľadávky" xfId="53"/>
    <cellStyle name="normální_laroux" xfId="54"/>
    <cellStyle name="Percent" xfId="55"/>
    <cellStyle name="Popis" xfId="56"/>
    <cellStyle name="Followed Hyperlink" xfId="57"/>
    <cellStyle name="Poznámka" xfId="58"/>
    <cellStyle name="Prepojená bunka" xfId="59"/>
    <cellStyle name="ProductNo." xfId="60"/>
    <cellStyle name="Spolu" xfId="61"/>
    <cellStyle name="Text upozornenia" xfId="62"/>
    <cellStyle name="Titul" xfId="63"/>
    <cellStyle name="Upozornenie" xfId="64"/>
    <cellStyle name="Vstup" xfId="65"/>
    <cellStyle name="Výpočet" xfId="66"/>
    <cellStyle name="Výstup" xfId="67"/>
    <cellStyle name="Vysvetľujúci text" xfId="68"/>
    <cellStyle name="Zlá" xfId="69"/>
    <cellStyle name="Zvýraznenie1" xfId="70"/>
    <cellStyle name="Zvýraznenie2" xfId="71"/>
    <cellStyle name="Zvýraznenie3" xfId="72"/>
    <cellStyle name="Zvýraznenie4" xfId="73"/>
    <cellStyle name="Zvýraznenie5" xfId="74"/>
    <cellStyle name="Zvýraznenie6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5</xdr:row>
      <xdr:rowOff>95250</xdr:rowOff>
    </xdr:from>
    <xdr:to>
      <xdr:col>23</xdr:col>
      <xdr:colOff>333375</xdr:colOff>
      <xdr:row>53</xdr:row>
      <xdr:rowOff>66675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00125"/>
          <a:ext cx="13830300" cy="774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zoomScale="60" zoomScaleNormal="60" zoomScalePageLayoutView="0" workbookViewId="0" topLeftCell="A1">
      <selection activeCell="D6" sqref="D6:E6"/>
    </sheetView>
  </sheetViews>
  <sheetFormatPr defaultColWidth="9.140625" defaultRowHeight="18.75" customHeight="1"/>
  <cols>
    <col min="1" max="1" width="48.28125" style="0" customWidth="1"/>
    <col min="2" max="2" width="21.57421875" style="5" bestFit="1" customWidth="1"/>
    <col min="3" max="3" width="8.7109375" style="0" bestFit="1" customWidth="1"/>
    <col min="4" max="4" width="21.57421875" style="0" bestFit="1" customWidth="1"/>
    <col min="5" max="5" width="8.7109375" style="0" bestFit="1" customWidth="1"/>
    <col min="6" max="6" width="21.57421875" style="0" bestFit="1" customWidth="1"/>
    <col min="7" max="7" width="8.7109375" style="0" bestFit="1" customWidth="1"/>
    <col min="8" max="8" width="52.00390625" style="0" bestFit="1" customWidth="1"/>
    <col min="9" max="9" width="20.57421875" style="0" bestFit="1" customWidth="1"/>
    <col min="10" max="10" width="8.00390625" style="0" customWidth="1"/>
    <col min="11" max="11" width="20.57421875" style="0" bestFit="1" customWidth="1"/>
    <col min="12" max="12" width="8.00390625" style="0" customWidth="1"/>
    <col min="13" max="13" width="20.57421875" style="0" bestFit="1" customWidth="1"/>
    <col min="14" max="14" width="8.7109375" style="0" bestFit="1" customWidth="1"/>
    <col min="15" max="15" width="11.57421875" style="0" bestFit="1" customWidth="1"/>
  </cols>
  <sheetData>
    <row r="1" spans="1:14" ht="18.75" customHeight="1">
      <c r="A1" s="57"/>
      <c r="B1" s="58"/>
      <c r="C1" s="57"/>
      <c r="D1" s="57"/>
      <c r="E1" s="57"/>
      <c r="F1" s="57"/>
      <c r="G1" s="57"/>
      <c r="H1" s="57"/>
      <c r="I1" s="57"/>
      <c r="J1" s="57"/>
      <c r="K1" s="57"/>
      <c r="L1" s="57"/>
      <c r="M1" s="436" t="s">
        <v>101</v>
      </c>
      <c r="N1" s="436"/>
    </row>
    <row r="2" spans="1:14" ht="18.75" customHeight="1">
      <c r="A2" s="437" t="s">
        <v>102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ht="18.75" customHeight="1">
      <c r="A3" s="437" t="s">
        <v>103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</row>
    <row r="4" spans="1:14" ht="18.7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4" ht="18.75" customHeight="1" thickBot="1">
      <c r="A5" s="57"/>
      <c r="B5" s="58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256" t="s">
        <v>130</v>
      </c>
    </row>
    <row r="6" spans="1:14" s="46" customFormat="1" ht="15.75" customHeight="1">
      <c r="A6" s="438" t="s">
        <v>104</v>
      </c>
      <c r="B6" s="440" t="s">
        <v>105</v>
      </c>
      <c r="C6" s="428"/>
      <c r="D6" s="441" t="s">
        <v>289</v>
      </c>
      <c r="E6" s="428"/>
      <c r="F6" s="427" t="s">
        <v>346</v>
      </c>
      <c r="G6" s="428"/>
      <c r="H6" s="442" t="s">
        <v>106</v>
      </c>
      <c r="I6" s="440" t="s">
        <v>105</v>
      </c>
      <c r="J6" s="428"/>
      <c r="K6" s="441" t="s">
        <v>289</v>
      </c>
      <c r="L6" s="428"/>
      <c r="M6" s="427" t="s">
        <v>346</v>
      </c>
      <c r="N6" s="428"/>
    </row>
    <row r="7" spans="1:14" s="46" customFormat="1" ht="16.5" thickBot="1">
      <c r="A7" s="439"/>
      <c r="B7" s="257" t="s">
        <v>130</v>
      </c>
      <c r="C7" s="258" t="s">
        <v>107</v>
      </c>
      <c r="D7" s="259" t="s">
        <v>130</v>
      </c>
      <c r="E7" s="258" t="s">
        <v>107</v>
      </c>
      <c r="F7" s="260" t="s">
        <v>130</v>
      </c>
      <c r="G7" s="258" t="s">
        <v>107</v>
      </c>
      <c r="H7" s="443"/>
      <c r="I7" s="257" t="s">
        <v>130</v>
      </c>
      <c r="J7" s="258" t="s">
        <v>107</v>
      </c>
      <c r="K7" s="259" t="s">
        <v>130</v>
      </c>
      <c r="L7" s="258" t="s">
        <v>107</v>
      </c>
      <c r="M7" s="260" t="s">
        <v>130</v>
      </c>
      <c r="N7" s="258" t="s">
        <v>107</v>
      </c>
    </row>
    <row r="8" spans="1:14" s="44" customFormat="1" ht="15" customHeight="1">
      <c r="A8" s="412" t="s">
        <v>108</v>
      </c>
      <c r="B8" s="429">
        <v>3564947.09</v>
      </c>
      <c r="C8" s="430">
        <v>0.41</v>
      </c>
      <c r="D8" s="431">
        <v>1134180.64</v>
      </c>
      <c r="E8" s="432">
        <v>0.13</v>
      </c>
      <c r="F8" s="433">
        <v>1901621.38</v>
      </c>
      <c r="G8" s="432">
        <v>0.21</v>
      </c>
      <c r="H8" s="399" t="s">
        <v>253</v>
      </c>
      <c r="I8" s="434">
        <v>95882616.77</v>
      </c>
      <c r="J8" s="435">
        <v>10.99</v>
      </c>
      <c r="K8" s="417">
        <v>87680195.75</v>
      </c>
      <c r="L8" s="416">
        <v>9.94</v>
      </c>
      <c r="M8" s="417">
        <v>90421301.8</v>
      </c>
      <c r="N8" s="416">
        <v>9.91</v>
      </c>
    </row>
    <row r="9" spans="1:14" s="44" customFormat="1" ht="15">
      <c r="A9" s="398"/>
      <c r="B9" s="422"/>
      <c r="C9" s="423"/>
      <c r="D9" s="424"/>
      <c r="E9" s="425"/>
      <c r="F9" s="426"/>
      <c r="G9" s="425"/>
      <c r="H9" s="400"/>
      <c r="I9" s="406"/>
      <c r="J9" s="407"/>
      <c r="K9" s="418"/>
      <c r="L9" s="407"/>
      <c r="M9" s="418"/>
      <c r="N9" s="407"/>
    </row>
    <row r="10" spans="1:14" s="44" customFormat="1" ht="15">
      <c r="A10" s="269" t="s">
        <v>109</v>
      </c>
      <c r="B10" s="263">
        <v>89945858.52</v>
      </c>
      <c r="C10" s="270">
        <v>10.31</v>
      </c>
      <c r="D10" s="264">
        <v>84138588.02</v>
      </c>
      <c r="E10" s="270">
        <v>9.54</v>
      </c>
      <c r="F10" s="265">
        <v>84276427.6</v>
      </c>
      <c r="G10" s="270">
        <v>9.23</v>
      </c>
      <c r="H10" s="271" t="s">
        <v>13</v>
      </c>
      <c r="I10" s="266">
        <v>33178006.54</v>
      </c>
      <c r="J10" s="267">
        <v>3.8</v>
      </c>
      <c r="K10" s="268">
        <v>30562535.21</v>
      </c>
      <c r="L10" s="267">
        <v>3.46</v>
      </c>
      <c r="M10" s="268">
        <v>34337504.95</v>
      </c>
      <c r="N10" s="267">
        <v>3.76</v>
      </c>
    </row>
    <row r="11" spans="1:14" s="44" customFormat="1" ht="15" customHeight="1">
      <c r="A11" s="401" t="s">
        <v>254</v>
      </c>
      <c r="B11" s="422">
        <v>824034.83</v>
      </c>
      <c r="C11" s="423">
        <v>0.09</v>
      </c>
      <c r="D11" s="424">
        <v>820481.56</v>
      </c>
      <c r="E11" s="421">
        <v>0.09</v>
      </c>
      <c r="F11" s="426">
        <v>2426278.01</v>
      </c>
      <c r="G11" s="421">
        <v>0.27</v>
      </c>
      <c r="H11" s="271" t="s">
        <v>14</v>
      </c>
      <c r="I11" s="266">
        <v>267428178.52</v>
      </c>
      <c r="J11" s="267">
        <v>30.66</v>
      </c>
      <c r="K11" s="268">
        <v>247819143.34</v>
      </c>
      <c r="L11" s="267">
        <v>28.09</v>
      </c>
      <c r="M11" s="268">
        <v>264929966.66</v>
      </c>
      <c r="N11" s="267">
        <v>29.04</v>
      </c>
    </row>
    <row r="12" spans="1:14" s="44" customFormat="1" ht="15">
      <c r="A12" s="398"/>
      <c r="B12" s="422"/>
      <c r="C12" s="423"/>
      <c r="D12" s="424"/>
      <c r="E12" s="425"/>
      <c r="F12" s="426"/>
      <c r="G12" s="425"/>
      <c r="H12" s="271" t="s">
        <v>91</v>
      </c>
      <c r="I12" s="266">
        <v>68819208.57</v>
      </c>
      <c r="J12" s="267">
        <v>7.89</v>
      </c>
      <c r="K12" s="268">
        <v>101788654.79</v>
      </c>
      <c r="L12" s="267">
        <v>11.54</v>
      </c>
      <c r="M12" s="268">
        <v>69972686.82</v>
      </c>
      <c r="N12" s="267">
        <v>7.67</v>
      </c>
    </row>
    <row r="13" spans="1:14" s="44" customFormat="1" ht="15" customHeight="1">
      <c r="A13" s="402" t="s">
        <v>249</v>
      </c>
      <c r="B13" s="419">
        <v>0</v>
      </c>
      <c r="C13" s="421" t="s">
        <v>250</v>
      </c>
      <c r="D13" s="408">
        <v>0</v>
      </c>
      <c r="E13" s="421" t="s">
        <v>250</v>
      </c>
      <c r="F13" s="410">
        <v>0</v>
      </c>
      <c r="G13" s="421" t="s">
        <v>250</v>
      </c>
      <c r="H13" s="271" t="s">
        <v>17</v>
      </c>
      <c r="I13" s="266">
        <v>49397485.81</v>
      </c>
      <c r="J13" s="267">
        <v>5.66</v>
      </c>
      <c r="K13" s="268">
        <v>12924886.61</v>
      </c>
      <c r="L13" s="267">
        <v>1.46</v>
      </c>
      <c r="M13" s="268">
        <v>5127188.43</v>
      </c>
      <c r="N13" s="267">
        <v>0.56</v>
      </c>
    </row>
    <row r="14" spans="1:14" s="44" customFormat="1" ht="15">
      <c r="A14" s="403"/>
      <c r="B14" s="420"/>
      <c r="C14" s="413"/>
      <c r="D14" s="409"/>
      <c r="E14" s="413"/>
      <c r="F14" s="411"/>
      <c r="G14" s="413"/>
      <c r="H14" s="275" t="s">
        <v>18</v>
      </c>
      <c r="I14" s="266">
        <v>38575519.3</v>
      </c>
      <c r="J14" s="267">
        <v>4.42</v>
      </c>
      <c r="K14" s="268">
        <v>36315865.22</v>
      </c>
      <c r="L14" s="267">
        <v>4.12</v>
      </c>
      <c r="M14" s="268">
        <v>33132200.6</v>
      </c>
      <c r="N14" s="267">
        <v>3.63</v>
      </c>
    </row>
    <row r="15" spans="1:14" s="44" customFormat="1" ht="15">
      <c r="A15" s="403"/>
      <c r="B15" s="420"/>
      <c r="C15" s="413"/>
      <c r="D15" s="409"/>
      <c r="E15" s="413"/>
      <c r="F15" s="411"/>
      <c r="G15" s="413"/>
      <c r="H15" s="275" t="s">
        <v>16</v>
      </c>
      <c r="I15" s="266">
        <v>26287083.83</v>
      </c>
      <c r="J15" s="267">
        <v>3.01</v>
      </c>
      <c r="K15" s="268">
        <v>22803633.82</v>
      </c>
      <c r="L15" s="267">
        <v>2.58</v>
      </c>
      <c r="M15" s="268">
        <v>17862423.89</v>
      </c>
      <c r="N15" s="267">
        <v>1.96</v>
      </c>
    </row>
    <row r="16" spans="1:14" s="44" customFormat="1" ht="30">
      <c r="A16" s="403"/>
      <c r="B16" s="420"/>
      <c r="C16" s="413"/>
      <c r="D16" s="409"/>
      <c r="E16" s="413"/>
      <c r="F16" s="411"/>
      <c r="G16" s="413"/>
      <c r="H16" s="275" t="s">
        <v>347</v>
      </c>
      <c r="I16" s="266">
        <v>0</v>
      </c>
      <c r="J16" s="267">
        <v>0</v>
      </c>
      <c r="K16" s="268">
        <v>0</v>
      </c>
      <c r="L16" s="267">
        <v>0</v>
      </c>
      <c r="M16" s="268">
        <v>123.6</v>
      </c>
      <c r="N16" s="267">
        <v>0</v>
      </c>
    </row>
    <row r="17" spans="1:14" s="44" customFormat="1" ht="15">
      <c r="A17" s="403"/>
      <c r="B17" s="420"/>
      <c r="C17" s="413"/>
      <c r="D17" s="409"/>
      <c r="E17" s="413"/>
      <c r="F17" s="411"/>
      <c r="G17" s="413"/>
      <c r="H17" s="271" t="s">
        <v>19</v>
      </c>
      <c r="I17" s="266">
        <v>16398890.37</v>
      </c>
      <c r="J17" s="267">
        <v>1.88</v>
      </c>
      <c r="K17" s="268">
        <v>11890676.13</v>
      </c>
      <c r="L17" s="267">
        <v>1.35</v>
      </c>
      <c r="M17" s="268">
        <v>10389902.83</v>
      </c>
      <c r="N17" s="267">
        <v>1.14</v>
      </c>
    </row>
    <row r="18" spans="1:14" s="44" customFormat="1" ht="15">
      <c r="A18" s="403"/>
      <c r="B18" s="420"/>
      <c r="C18" s="413"/>
      <c r="D18" s="409"/>
      <c r="E18" s="413"/>
      <c r="F18" s="411"/>
      <c r="G18" s="413"/>
      <c r="H18" s="271" t="s">
        <v>23</v>
      </c>
      <c r="I18" s="266">
        <v>43526404.13</v>
      </c>
      <c r="J18" s="267">
        <v>4.99</v>
      </c>
      <c r="K18" s="268">
        <v>54578446.65</v>
      </c>
      <c r="L18" s="267">
        <v>6.19</v>
      </c>
      <c r="M18" s="268">
        <v>73145035.43</v>
      </c>
      <c r="N18" s="267">
        <v>8.02</v>
      </c>
    </row>
    <row r="19" spans="1:14" s="44" customFormat="1" ht="15">
      <c r="A19" s="403"/>
      <c r="B19" s="420"/>
      <c r="C19" s="413"/>
      <c r="D19" s="409"/>
      <c r="E19" s="413"/>
      <c r="F19" s="411"/>
      <c r="G19" s="413"/>
      <c r="H19" s="271" t="s">
        <v>110</v>
      </c>
      <c r="I19" s="266">
        <v>168454668.94</v>
      </c>
      <c r="J19" s="267">
        <v>19.31</v>
      </c>
      <c r="K19" s="268">
        <v>225783003.36</v>
      </c>
      <c r="L19" s="267">
        <v>25.58</v>
      </c>
      <c r="M19" s="268">
        <v>262236915.89</v>
      </c>
      <c r="N19" s="267">
        <v>28.74</v>
      </c>
    </row>
    <row r="20" spans="1:15" s="43" customFormat="1" ht="16.5" thickBot="1">
      <c r="A20" s="403"/>
      <c r="B20" s="420"/>
      <c r="C20" s="414"/>
      <c r="D20" s="409"/>
      <c r="E20" s="414"/>
      <c r="F20" s="411"/>
      <c r="G20" s="414"/>
      <c r="H20" s="276" t="s">
        <v>111</v>
      </c>
      <c r="I20" s="277">
        <v>-27712.3207</v>
      </c>
      <c r="J20" s="278" t="s">
        <v>250</v>
      </c>
      <c r="K20" s="279">
        <v>-46475.14</v>
      </c>
      <c r="L20" s="278">
        <v>-0.01</v>
      </c>
      <c r="M20" s="279">
        <v>-25647.4</v>
      </c>
      <c r="N20" s="278">
        <v>0</v>
      </c>
      <c r="O20" s="45"/>
    </row>
    <row r="21" spans="1:14" s="43" customFormat="1" ht="16.5" thickBot="1">
      <c r="A21" s="280" t="s">
        <v>112</v>
      </c>
      <c r="B21" s="281">
        <v>94334840.44</v>
      </c>
      <c r="C21" s="282">
        <v>10.81</v>
      </c>
      <c r="D21" s="283">
        <v>86093250.22</v>
      </c>
      <c r="E21" s="282">
        <v>9.76</v>
      </c>
      <c r="F21" s="284">
        <v>88604326.99</v>
      </c>
      <c r="G21" s="282">
        <v>9.71</v>
      </c>
      <c r="H21" s="285" t="s">
        <v>113</v>
      </c>
      <c r="I21" s="281">
        <v>807920350.46</v>
      </c>
      <c r="J21" s="286">
        <v>92.61</v>
      </c>
      <c r="K21" s="284">
        <v>832100565.24</v>
      </c>
      <c r="L21" s="286">
        <v>94.3</v>
      </c>
      <c r="M21" s="284">
        <v>861529603.5</v>
      </c>
      <c r="N21" s="286">
        <v>94.43</v>
      </c>
    </row>
    <row r="22" spans="1:14" s="44" customFormat="1" ht="15" customHeight="1">
      <c r="A22" s="287" t="s">
        <v>114</v>
      </c>
      <c r="B22" s="288">
        <v>821954.41</v>
      </c>
      <c r="C22" s="289">
        <v>0.09</v>
      </c>
      <c r="D22" s="261">
        <v>740426.36</v>
      </c>
      <c r="E22" s="289">
        <v>0.08</v>
      </c>
      <c r="F22" s="262">
        <v>788500.51</v>
      </c>
      <c r="G22" s="289">
        <v>0.08</v>
      </c>
      <c r="H22" s="290" t="s">
        <v>251</v>
      </c>
      <c r="I22" s="291">
        <v>60936827.06</v>
      </c>
      <c r="J22" s="292">
        <v>6.98</v>
      </c>
      <c r="K22" s="293">
        <v>46042981.7</v>
      </c>
      <c r="L22" s="292">
        <v>5.22</v>
      </c>
      <c r="M22" s="293">
        <v>47506525.62</v>
      </c>
      <c r="N22" s="292">
        <v>5.21</v>
      </c>
    </row>
    <row r="23" spans="1:14" s="44" customFormat="1" ht="15" customHeight="1">
      <c r="A23" s="269" t="s">
        <v>115</v>
      </c>
      <c r="B23" s="263">
        <v>564286088.06</v>
      </c>
      <c r="C23" s="270">
        <v>64.68</v>
      </c>
      <c r="D23" s="264">
        <v>595846103.38</v>
      </c>
      <c r="E23" s="270">
        <v>67.53</v>
      </c>
      <c r="F23" s="265">
        <v>667671595.85</v>
      </c>
      <c r="G23" s="270">
        <v>73.18</v>
      </c>
      <c r="H23" s="401" t="s">
        <v>252</v>
      </c>
      <c r="I23" s="405">
        <v>3203869.3</v>
      </c>
      <c r="J23" s="415">
        <v>0.37</v>
      </c>
      <c r="K23" s="417">
        <v>3921730.63</v>
      </c>
      <c r="L23" s="415">
        <v>0.45</v>
      </c>
      <c r="M23" s="417">
        <v>3006447.09</v>
      </c>
      <c r="N23" s="415">
        <v>0.33</v>
      </c>
    </row>
    <row r="24" spans="1:14" s="44" customFormat="1" ht="15">
      <c r="A24" s="269" t="s">
        <v>291</v>
      </c>
      <c r="B24" s="263">
        <v>-360683571.56</v>
      </c>
      <c r="C24" s="270">
        <v>-41.35</v>
      </c>
      <c r="D24" s="264">
        <v>-350766760.97</v>
      </c>
      <c r="E24" s="270">
        <v>-39.75</v>
      </c>
      <c r="F24" s="265">
        <v>-389089933.77</v>
      </c>
      <c r="G24" s="270">
        <v>-42.64</v>
      </c>
      <c r="H24" s="404"/>
      <c r="I24" s="406"/>
      <c r="J24" s="415"/>
      <c r="K24" s="418"/>
      <c r="L24" s="415"/>
      <c r="M24" s="418"/>
      <c r="N24" s="415"/>
    </row>
    <row r="25" spans="1:14" s="44" customFormat="1" ht="15">
      <c r="A25" s="269" t="s">
        <v>116</v>
      </c>
      <c r="B25" s="263">
        <v>573407332.34</v>
      </c>
      <c r="C25" s="270">
        <v>65.73</v>
      </c>
      <c r="D25" s="264">
        <v>550274633.13</v>
      </c>
      <c r="E25" s="270">
        <v>62.36</v>
      </c>
      <c r="F25" s="265">
        <v>544018755.72</v>
      </c>
      <c r="G25" s="270">
        <v>59.63</v>
      </c>
      <c r="H25" s="398"/>
      <c r="I25" s="406"/>
      <c r="J25" s="416"/>
      <c r="K25" s="418"/>
      <c r="L25" s="416"/>
      <c r="M25" s="418"/>
      <c r="N25" s="416"/>
    </row>
    <row r="26" spans="1:14" s="43" customFormat="1" ht="16.5" thickBot="1">
      <c r="A26" s="294" t="s">
        <v>117</v>
      </c>
      <c r="B26" s="272">
        <v>203607.5</v>
      </c>
      <c r="C26" s="295">
        <v>0.02</v>
      </c>
      <c r="D26" s="273">
        <v>178471.86</v>
      </c>
      <c r="E26" s="295">
        <v>0.02</v>
      </c>
      <c r="F26" s="274">
        <v>388990.83</v>
      </c>
      <c r="G26" s="295">
        <v>0.04</v>
      </c>
      <c r="H26" s="276" t="s">
        <v>24</v>
      </c>
      <c r="I26" s="277">
        <v>309204.37</v>
      </c>
      <c r="J26" s="278">
        <v>0.04</v>
      </c>
      <c r="K26" s="279">
        <v>300845.91</v>
      </c>
      <c r="L26" s="278">
        <v>0.03</v>
      </c>
      <c r="M26" s="279">
        <v>339659.92</v>
      </c>
      <c r="N26" s="278">
        <v>0.03</v>
      </c>
    </row>
    <row r="27" spans="1:14" s="43" customFormat="1" ht="16.5" thickBot="1">
      <c r="A27" s="280" t="s">
        <v>118</v>
      </c>
      <c r="B27" s="281">
        <v>778035410.75</v>
      </c>
      <c r="C27" s="282">
        <v>89.19</v>
      </c>
      <c r="D27" s="283">
        <v>796272873.76</v>
      </c>
      <c r="E27" s="282">
        <v>90.24</v>
      </c>
      <c r="F27" s="284">
        <v>823777909.14</v>
      </c>
      <c r="G27" s="282">
        <v>90.29</v>
      </c>
      <c r="H27" s="285" t="s">
        <v>119</v>
      </c>
      <c r="I27" s="281">
        <v>64449900.73</v>
      </c>
      <c r="J27" s="296">
        <v>7.39</v>
      </c>
      <c r="K27" s="284">
        <v>50265558.24</v>
      </c>
      <c r="L27" s="296">
        <v>5.7</v>
      </c>
      <c r="M27" s="284">
        <v>50852632.63</v>
      </c>
      <c r="N27" s="296">
        <v>5.57</v>
      </c>
    </row>
    <row r="28" spans="1:14" s="8" customFormat="1" ht="16.5" thickBot="1">
      <c r="A28" s="297" t="s">
        <v>120</v>
      </c>
      <c r="B28" s="298">
        <v>872370214.89</v>
      </c>
      <c r="C28" s="299" t="s">
        <v>292</v>
      </c>
      <c r="D28" s="300">
        <v>882366123.98</v>
      </c>
      <c r="E28" s="299" t="s">
        <v>292</v>
      </c>
      <c r="F28" s="301">
        <v>912382236.13</v>
      </c>
      <c r="G28" s="299" t="s">
        <v>292</v>
      </c>
      <c r="H28" s="302" t="s">
        <v>121</v>
      </c>
      <c r="I28" s="303">
        <v>872370251.19</v>
      </c>
      <c r="J28" s="304" t="s">
        <v>292</v>
      </c>
      <c r="K28" s="305">
        <v>882366123.98</v>
      </c>
      <c r="L28" s="304" t="s">
        <v>292</v>
      </c>
      <c r="M28" s="305">
        <v>912382236.13</v>
      </c>
      <c r="N28" s="304" t="s">
        <v>292</v>
      </c>
    </row>
    <row r="29" spans="1:14" ht="15" customHeight="1">
      <c r="A29" s="6"/>
      <c r="B29" s="7"/>
      <c r="C29" s="6"/>
      <c r="D29" s="6"/>
      <c r="E29" s="6"/>
      <c r="F29" s="6"/>
      <c r="G29" s="6"/>
      <c r="H29" s="306"/>
      <c r="I29" s="307"/>
      <c r="J29" s="308"/>
      <c r="K29" s="307"/>
      <c r="L29" s="308"/>
      <c r="M29" s="307"/>
      <c r="N29" s="308"/>
    </row>
    <row r="30" spans="1:7" ht="15" customHeight="1">
      <c r="A30" s="9"/>
      <c r="B30" s="7"/>
      <c r="C30" s="6"/>
      <c r="D30" s="6"/>
      <c r="E30" s="6"/>
      <c r="F30" s="6"/>
      <c r="G30" s="6"/>
    </row>
    <row r="31" spans="1:7" ht="15" customHeight="1">
      <c r="A31" s="6"/>
      <c r="B31" s="7"/>
      <c r="C31" s="6"/>
      <c r="D31" s="6"/>
      <c r="E31" s="6"/>
      <c r="F31" s="6"/>
      <c r="G31" s="6"/>
    </row>
    <row r="32" spans="1:7" ht="15" customHeight="1">
      <c r="A32" s="6"/>
      <c r="B32" s="7"/>
      <c r="C32" s="6"/>
      <c r="D32" s="6"/>
      <c r="E32" s="6"/>
      <c r="F32" s="6"/>
      <c r="G32" s="6"/>
    </row>
  </sheetData>
  <sheetProtection/>
  <mergeCells count="46">
    <mergeCell ref="M1:N1"/>
    <mergeCell ref="A2:N2"/>
    <mergeCell ref="A3:N3"/>
    <mergeCell ref="A6:A7"/>
    <mergeCell ref="B6:C6"/>
    <mergeCell ref="D6:E6"/>
    <mergeCell ref="F6:G6"/>
    <mergeCell ref="H6:H7"/>
    <mergeCell ref="I6:J6"/>
    <mergeCell ref="K6:L6"/>
    <mergeCell ref="M6:N6"/>
    <mergeCell ref="B8:B9"/>
    <mergeCell ref="C8:C9"/>
    <mergeCell ref="D8:D9"/>
    <mergeCell ref="E8:E9"/>
    <mergeCell ref="F8:F9"/>
    <mergeCell ref="G8:G9"/>
    <mergeCell ref="I8:I9"/>
    <mergeCell ref="J8:J9"/>
    <mergeCell ref="K8:K9"/>
    <mergeCell ref="L8:L9"/>
    <mergeCell ref="M8:M9"/>
    <mergeCell ref="N8:N9"/>
    <mergeCell ref="B11:B12"/>
    <mergeCell ref="C11:C12"/>
    <mergeCell ref="D11:D12"/>
    <mergeCell ref="E11:E12"/>
    <mergeCell ref="F11:F12"/>
    <mergeCell ref="G11:G12"/>
    <mergeCell ref="A8:A9"/>
    <mergeCell ref="H8:H9"/>
    <mergeCell ref="A11:A12"/>
    <mergeCell ref="A13:A20"/>
    <mergeCell ref="N23:N25"/>
    <mergeCell ref="B13:B20"/>
    <mergeCell ref="C13:C20"/>
    <mergeCell ref="D13:D20"/>
    <mergeCell ref="E13:E20"/>
    <mergeCell ref="F13:F20"/>
    <mergeCell ref="G13:G20"/>
    <mergeCell ref="H23:H25"/>
    <mergeCell ref="I23:I25"/>
    <mergeCell ref="J23:J25"/>
    <mergeCell ref="K23:K25"/>
    <mergeCell ref="L23:L25"/>
    <mergeCell ref="M23:M25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8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zoomScalePageLayoutView="0" workbookViewId="0" topLeftCell="A4">
      <selection activeCell="F4" sqref="F4"/>
    </sheetView>
  </sheetViews>
  <sheetFormatPr defaultColWidth="8.00390625" defaultRowHeight="12.75"/>
  <cols>
    <col min="1" max="1" width="53.7109375" style="120" customWidth="1"/>
    <col min="2" max="2" width="15.57421875" style="14" customWidth="1"/>
    <col min="3" max="4" width="15.421875" style="15" customWidth="1"/>
    <col min="5" max="7" width="16.00390625" style="14" customWidth="1"/>
    <col min="8" max="8" width="16.00390625" style="16" customWidth="1"/>
    <col min="9" max="9" width="14.8515625" style="14" customWidth="1"/>
    <col min="10" max="10" width="11.57421875" style="14" customWidth="1"/>
    <col min="11" max="11" width="10.7109375" style="14" customWidth="1"/>
    <col min="12" max="16384" width="8.00390625" style="14" customWidth="1"/>
  </cols>
  <sheetData>
    <row r="1" spans="2:6" ht="15">
      <c r="B1" s="15"/>
      <c r="D1" s="14"/>
      <c r="F1" s="16" t="s">
        <v>342</v>
      </c>
    </row>
    <row r="2" spans="2:4" ht="15">
      <c r="B2" s="15"/>
      <c r="D2" s="14"/>
    </row>
    <row r="3" spans="1:6" ht="18">
      <c r="A3" s="502" t="s">
        <v>339</v>
      </c>
      <c r="B3" s="502"/>
      <c r="C3" s="502"/>
      <c r="D3" s="502"/>
      <c r="E3" s="502"/>
      <c r="F3" s="502"/>
    </row>
    <row r="4" spans="1:6" ht="15">
      <c r="A4" s="14"/>
      <c r="D4" s="14"/>
      <c r="F4" s="16" t="s">
        <v>337</v>
      </c>
    </row>
    <row r="5" spans="1:6" ht="47.25">
      <c r="A5" s="229" t="s">
        <v>90</v>
      </c>
      <c r="B5" s="174" t="s">
        <v>326</v>
      </c>
      <c r="C5" s="174" t="s">
        <v>327</v>
      </c>
      <c r="D5" s="174" t="s">
        <v>328</v>
      </c>
      <c r="E5" s="174" t="s">
        <v>329</v>
      </c>
      <c r="F5" s="174" t="s">
        <v>330</v>
      </c>
    </row>
    <row r="6" spans="1:6" ht="15">
      <c r="A6" s="147" t="s">
        <v>77</v>
      </c>
      <c r="B6" s="147">
        <v>1</v>
      </c>
      <c r="C6" s="148">
        <v>2</v>
      </c>
      <c r="D6" s="147">
        <v>3</v>
      </c>
      <c r="E6" s="147">
        <v>4</v>
      </c>
      <c r="F6" s="149">
        <v>5</v>
      </c>
    </row>
    <row r="7" spans="1:6" ht="15.75">
      <c r="A7" s="151" t="s">
        <v>182</v>
      </c>
      <c r="B7" s="32">
        <v>6964731</v>
      </c>
      <c r="C7" s="228">
        <v>7261826</v>
      </c>
      <c r="D7" s="33">
        <v>7174842</v>
      </c>
      <c r="E7" s="33">
        <v>-86984</v>
      </c>
      <c r="F7" s="20">
        <v>98.8021745494866</v>
      </c>
    </row>
    <row r="8" spans="1:6" ht="15.75">
      <c r="A8" s="150" t="s">
        <v>11</v>
      </c>
      <c r="B8" s="30"/>
      <c r="C8" s="170"/>
      <c r="D8" s="22"/>
      <c r="E8" s="22"/>
      <c r="F8" s="24"/>
    </row>
    <row r="9" spans="1:6" ht="15.75">
      <c r="A9" s="151" t="s">
        <v>183</v>
      </c>
      <c r="B9" s="32">
        <v>6407850</v>
      </c>
      <c r="C9" s="224">
        <v>6712514</v>
      </c>
      <c r="D9" s="18">
        <v>6643204</v>
      </c>
      <c r="E9" s="18">
        <v>-69310</v>
      </c>
      <c r="F9" s="24">
        <v>98.96745094311908</v>
      </c>
    </row>
    <row r="10" spans="1:6" ht="15.75">
      <c r="A10" s="150" t="s">
        <v>11</v>
      </c>
      <c r="B10" s="23"/>
      <c r="C10" s="170"/>
      <c r="D10" s="22"/>
      <c r="E10" s="22"/>
      <c r="F10" s="24"/>
    </row>
    <row r="11" spans="1:6" ht="15.75">
      <c r="A11" s="151" t="s">
        <v>184</v>
      </c>
      <c r="B11" s="19">
        <v>415028</v>
      </c>
      <c r="C11" s="224">
        <v>509010</v>
      </c>
      <c r="D11" s="18">
        <v>485449</v>
      </c>
      <c r="E11" s="18">
        <v>-23561</v>
      </c>
      <c r="F11" s="24">
        <v>95.37121078171353</v>
      </c>
    </row>
    <row r="12" spans="1:6" ht="15">
      <c r="A12" s="150" t="s">
        <v>185</v>
      </c>
      <c r="B12" s="23">
        <v>392123</v>
      </c>
      <c r="C12" s="170">
        <v>489444</v>
      </c>
      <c r="D12" s="22">
        <v>464903</v>
      </c>
      <c r="E12" s="22">
        <v>-24541</v>
      </c>
      <c r="F12" s="25">
        <v>94.98594323354664</v>
      </c>
    </row>
    <row r="13" spans="1:6" ht="15">
      <c r="A13" s="150" t="s">
        <v>11</v>
      </c>
      <c r="B13" s="23"/>
      <c r="C13" s="170"/>
      <c r="D13" s="22"/>
      <c r="E13" s="22"/>
      <c r="F13" s="25"/>
    </row>
    <row r="14" spans="1:6" ht="15">
      <c r="A14" s="150" t="s">
        <v>186</v>
      </c>
      <c r="B14" s="23">
        <v>173816</v>
      </c>
      <c r="C14" s="170">
        <v>216664</v>
      </c>
      <c r="D14" s="22">
        <v>211166</v>
      </c>
      <c r="E14" s="22">
        <v>-5498</v>
      </c>
      <c r="F14" s="25">
        <v>97.46243030683455</v>
      </c>
    </row>
    <row r="15" spans="1:6" ht="15">
      <c r="A15" s="150" t="s">
        <v>187</v>
      </c>
      <c r="B15" s="23">
        <v>173817</v>
      </c>
      <c r="C15" s="170">
        <v>224138</v>
      </c>
      <c r="D15" s="22">
        <v>211156</v>
      </c>
      <c r="E15" s="22">
        <v>-12982</v>
      </c>
      <c r="F15" s="25">
        <v>94.2080325513746</v>
      </c>
    </row>
    <row r="16" spans="1:6" ht="15">
      <c r="A16" s="150" t="s">
        <v>188</v>
      </c>
      <c r="B16" s="23">
        <v>37336</v>
      </c>
      <c r="C16" s="170">
        <v>47573</v>
      </c>
      <c r="D16" s="22">
        <v>41618</v>
      </c>
      <c r="E16" s="22">
        <v>-5955</v>
      </c>
      <c r="F16" s="25">
        <v>87.4823954764257</v>
      </c>
    </row>
    <row r="17" spans="1:6" ht="15">
      <c r="A17" s="150" t="s">
        <v>189</v>
      </c>
      <c r="B17" s="30">
        <v>7154</v>
      </c>
      <c r="C17" s="170">
        <v>1069</v>
      </c>
      <c r="D17" s="22">
        <v>963</v>
      </c>
      <c r="E17" s="22">
        <v>-106</v>
      </c>
      <c r="F17" s="25">
        <v>90.08419083255379</v>
      </c>
    </row>
    <row r="18" spans="1:6" ht="15">
      <c r="A18" s="150" t="s">
        <v>190</v>
      </c>
      <c r="B18" s="30">
        <v>1495</v>
      </c>
      <c r="C18" s="170">
        <v>406</v>
      </c>
      <c r="D18" s="22">
        <v>1343</v>
      </c>
      <c r="E18" s="22">
        <v>937</v>
      </c>
      <c r="F18" s="25">
        <v>330.7881773399015</v>
      </c>
    </row>
    <row r="19" spans="1:6" ht="15">
      <c r="A19" s="150" t="s">
        <v>191</v>
      </c>
      <c r="B19" s="30">
        <v>20550</v>
      </c>
      <c r="C19" s="170">
        <v>16808</v>
      </c>
      <c r="D19" s="22">
        <v>17880</v>
      </c>
      <c r="E19" s="22">
        <v>1072</v>
      </c>
      <c r="F19" s="25">
        <v>106.37791527843883</v>
      </c>
    </row>
    <row r="20" spans="1:6" ht="15">
      <c r="A20" s="150" t="s">
        <v>192</v>
      </c>
      <c r="B20" s="30">
        <v>860</v>
      </c>
      <c r="C20" s="170">
        <v>2352</v>
      </c>
      <c r="D20" s="22">
        <v>1323</v>
      </c>
      <c r="E20" s="22">
        <v>-1029</v>
      </c>
      <c r="F20" s="25">
        <v>56.25</v>
      </c>
    </row>
    <row r="21" spans="1:6" ht="15">
      <c r="A21" s="150"/>
      <c r="B21" s="30"/>
      <c r="C21" s="170"/>
      <c r="D21" s="22"/>
      <c r="E21" s="22"/>
      <c r="F21" s="25"/>
    </row>
    <row r="22" spans="1:6" ht="15.75">
      <c r="A22" s="151" t="s">
        <v>193</v>
      </c>
      <c r="B22" s="32">
        <v>3729058</v>
      </c>
      <c r="C22" s="224">
        <v>3777909</v>
      </c>
      <c r="D22" s="18">
        <v>3768194</v>
      </c>
      <c r="E22" s="18">
        <v>-9715</v>
      </c>
      <c r="F22" s="24">
        <v>99.74284716757339</v>
      </c>
    </row>
    <row r="23" spans="1:6" ht="15">
      <c r="A23" s="150" t="s">
        <v>194</v>
      </c>
      <c r="B23" s="30">
        <v>2014584</v>
      </c>
      <c r="C23" s="170">
        <v>2568976</v>
      </c>
      <c r="D23" s="22">
        <v>2580073</v>
      </c>
      <c r="E23" s="22">
        <v>11097</v>
      </c>
      <c r="F23" s="25">
        <v>100.43196199575239</v>
      </c>
    </row>
    <row r="24" spans="1:6" ht="15">
      <c r="A24" s="150" t="s">
        <v>11</v>
      </c>
      <c r="B24" s="30"/>
      <c r="C24" s="170"/>
      <c r="D24" s="22"/>
      <c r="E24" s="22"/>
      <c r="F24" s="25"/>
    </row>
    <row r="25" spans="1:6" ht="15">
      <c r="A25" s="150" t="s">
        <v>186</v>
      </c>
      <c r="B25" s="30">
        <v>577156</v>
      </c>
      <c r="C25" s="170">
        <v>597080</v>
      </c>
      <c r="D25" s="22">
        <v>619626</v>
      </c>
      <c r="E25" s="22">
        <v>22546</v>
      </c>
      <c r="F25" s="25">
        <v>103.77604341126818</v>
      </c>
    </row>
    <row r="26" spans="1:6" ht="15">
      <c r="A26" s="150" t="s">
        <v>195</v>
      </c>
      <c r="B26" s="30">
        <v>1315419</v>
      </c>
      <c r="C26" s="170">
        <v>1783382</v>
      </c>
      <c r="D26" s="22">
        <v>1804842</v>
      </c>
      <c r="E26" s="22">
        <v>21460</v>
      </c>
      <c r="F26" s="25">
        <v>101.20333164739803</v>
      </c>
    </row>
    <row r="27" spans="1:6" ht="15">
      <c r="A27" s="150" t="s">
        <v>196</v>
      </c>
      <c r="B27" s="30">
        <v>114998</v>
      </c>
      <c r="C27" s="170">
        <v>176133</v>
      </c>
      <c r="D27" s="22">
        <v>147679</v>
      </c>
      <c r="E27" s="22">
        <v>-28454</v>
      </c>
      <c r="F27" s="25">
        <v>83.84516246245735</v>
      </c>
    </row>
    <row r="28" spans="1:6" ht="15">
      <c r="A28" s="150" t="s">
        <v>197</v>
      </c>
      <c r="B28" s="30">
        <v>7011</v>
      </c>
      <c r="C28" s="170">
        <v>12381</v>
      </c>
      <c r="D28" s="22">
        <v>7926</v>
      </c>
      <c r="E28" s="22">
        <v>-4455</v>
      </c>
      <c r="F28" s="25">
        <v>64.01744608674582</v>
      </c>
    </row>
    <row r="29" spans="1:6" ht="15">
      <c r="A29" s="150" t="s">
        <v>198</v>
      </c>
      <c r="B29" s="30">
        <v>116912</v>
      </c>
      <c r="C29" s="170">
        <v>152863</v>
      </c>
      <c r="D29" s="22">
        <v>155213</v>
      </c>
      <c r="E29" s="22">
        <v>2350</v>
      </c>
      <c r="F29" s="25">
        <v>101.53732427075224</v>
      </c>
    </row>
    <row r="30" spans="1:6" ht="15">
      <c r="A30" s="150" t="s">
        <v>199</v>
      </c>
      <c r="B30" s="30">
        <v>2030</v>
      </c>
      <c r="C30" s="170">
        <v>2000</v>
      </c>
      <c r="D30" s="22">
        <v>2340</v>
      </c>
      <c r="E30" s="22">
        <v>340</v>
      </c>
      <c r="F30" s="25">
        <v>117</v>
      </c>
    </row>
    <row r="31" spans="1:6" ht="15">
      <c r="A31" s="150" t="s">
        <v>200</v>
      </c>
      <c r="B31" s="30">
        <v>8746</v>
      </c>
      <c r="C31" s="170">
        <v>2372</v>
      </c>
      <c r="D31" s="22">
        <v>7949</v>
      </c>
      <c r="E31" s="22">
        <v>5577</v>
      </c>
      <c r="F31" s="25">
        <v>335.1180438448567</v>
      </c>
    </row>
    <row r="32" spans="1:6" ht="15">
      <c r="A32" s="150" t="s">
        <v>201</v>
      </c>
      <c r="B32" s="30">
        <v>132107</v>
      </c>
      <c r="C32" s="170">
        <v>129073</v>
      </c>
      <c r="D32" s="22">
        <v>112307</v>
      </c>
      <c r="E32" s="22">
        <v>-16766</v>
      </c>
      <c r="F32" s="25">
        <v>87.01045144995467</v>
      </c>
    </row>
    <row r="33" spans="1:6" ht="15">
      <c r="A33" s="150" t="s">
        <v>202</v>
      </c>
      <c r="B33" s="30">
        <v>1411183</v>
      </c>
      <c r="C33" s="170">
        <v>693487</v>
      </c>
      <c r="D33" s="22">
        <v>675231</v>
      </c>
      <c r="E33" s="22">
        <v>-18256</v>
      </c>
      <c r="F33" s="25">
        <v>97.36750652860111</v>
      </c>
    </row>
    <row r="34" spans="1:6" ht="15">
      <c r="A34" s="150" t="s">
        <v>315</v>
      </c>
      <c r="B34" s="30">
        <v>1408333</v>
      </c>
      <c r="C34" s="170">
        <v>689099</v>
      </c>
      <c r="D34" s="22">
        <v>673544</v>
      </c>
      <c r="E34" s="22">
        <v>-15555</v>
      </c>
      <c r="F34" s="25">
        <v>97.742704604128</v>
      </c>
    </row>
    <row r="35" spans="1:6" ht="15">
      <c r="A35" s="150" t="s">
        <v>343</v>
      </c>
      <c r="B35" s="30">
        <v>43496</v>
      </c>
      <c r="C35" s="170">
        <v>229138</v>
      </c>
      <c r="D35" s="22">
        <v>235081</v>
      </c>
      <c r="E35" s="22">
        <v>5943</v>
      </c>
      <c r="F35" s="25">
        <v>102.59363353088531</v>
      </c>
    </row>
    <row r="36" spans="1:6" ht="15">
      <c r="A36" s="150"/>
      <c r="B36" s="23"/>
      <c r="C36" s="170"/>
      <c r="D36" s="22"/>
      <c r="E36" s="22"/>
      <c r="F36" s="25"/>
    </row>
    <row r="37" spans="1:6" ht="15.75">
      <c r="A37" s="151" t="s">
        <v>203</v>
      </c>
      <c r="B37" s="19">
        <v>996241</v>
      </c>
      <c r="C37" s="224">
        <v>1061233</v>
      </c>
      <c r="D37" s="18">
        <v>1054820</v>
      </c>
      <c r="E37" s="18">
        <v>-6413</v>
      </c>
      <c r="F37" s="24">
        <v>99.39570292292079</v>
      </c>
    </row>
    <row r="38" spans="1:6" ht="15">
      <c r="A38" s="150" t="s">
        <v>194</v>
      </c>
      <c r="B38" s="23">
        <v>893216</v>
      </c>
      <c r="C38" s="170">
        <v>956487</v>
      </c>
      <c r="D38" s="22">
        <v>953710</v>
      </c>
      <c r="E38" s="22">
        <v>-2777</v>
      </c>
      <c r="F38" s="25">
        <v>99.70966672835073</v>
      </c>
    </row>
    <row r="39" spans="1:6" ht="15">
      <c r="A39" s="150" t="s">
        <v>11</v>
      </c>
      <c r="B39" s="23"/>
      <c r="C39" s="170"/>
      <c r="D39" s="22"/>
      <c r="E39" s="22"/>
      <c r="F39" s="25"/>
    </row>
    <row r="40" spans="1:6" ht="15">
      <c r="A40" s="150" t="s">
        <v>186</v>
      </c>
      <c r="B40" s="23">
        <v>420290</v>
      </c>
      <c r="C40" s="170">
        <v>432549</v>
      </c>
      <c r="D40" s="22">
        <v>448819</v>
      </c>
      <c r="E40" s="22">
        <v>16270</v>
      </c>
      <c r="F40" s="25">
        <v>103.76142356126125</v>
      </c>
    </row>
    <row r="41" spans="1:6" ht="15">
      <c r="A41" s="150" t="s">
        <v>187</v>
      </c>
      <c r="B41" s="23">
        <v>420207</v>
      </c>
      <c r="C41" s="170">
        <v>454633</v>
      </c>
      <c r="D41" s="22">
        <v>448751</v>
      </c>
      <c r="E41" s="22">
        <v>-5882</v>
      </c>
      <c r="F41" s="25">
        <v>98.70620918411113</v>
      </c>
    </row>
    <row r="42" spans="1:6" ht="15">
      <c r="A42" s="150" t="s">
        <v>196</v>
      </c>
      <c r="B42" s="23">
        <v>49648</v>
      </c>
      <c r="C42" s="170">
        <v>64852</v>
      </c>
      <c r="D42" s="22">
        <v>53152</v>
      </c>
      <c r="E42" s="22">
        <v>-11700</v>
      </c>
      <c r="F42" s="25">
        <v>81.95892185283414</v>
      </c>
    </row>
    <row r="43" spans="1:6" ht="15">
      <c r="A43" s="150" t="s">
        <v>197</v>
      </c>
      <c r="B43" s="23">
        <v>3071</v>
      </c>
      <c r="C43" s="170">
        <v>4453</v>
      </c>
      <c r="D43" s="22">
        <v>2988</v>
      </c>
      <c r="E43" s="22">
        <v>-1465</v>
      </c>
      <c r="F43" s="25">
        <v>67.10083090051651</v>
      </c>
    </row>
    <row r="44" spans="1:6" ht="15">
      <c r="A44" s="150" t="s">
        <v>204</v>
      </c>
      <c r="B44" s="30">
        <v>55184</v>
      </c>
      <c r="C44" s="170">
        <v>60481</v>
      </c>
      <c r="D44" s="22">
        <v>60420</v>
      </c>
      <c r="E44" s="22">
        <v>-61</v>
      </c>
      <c r="F44" s="25">
        <v>99.89914187926787</v>
      </c>
    </row>
    <row r="45" spans="1:6" ht="15">
      <c r="A45" s="150" t="s">
        <v>205</v>
      </c>
      <c r="B45" s="30">
        <v>2915</v>
      </c>
      <c r="C45" s="170">
        <v>790</v>
      </c>
      <c r="D45" s="22">
        <v>2650</v>
      </c>
      <c r="E45" s="22">
        <v>1860</v>
      </c>
      <c r="F45" s="25">
        <v>335.44303797468353</v>
      </c>
    </row>
    <row r="46" spans="1:6" ht="15">
      <c r="A46" s="150" t="s">
        <v>206</v>
      </c>
      <c r="B46" s="23">
        <v>42532</v>
      </c>
      <c r="C46" s="170">
        <v>40318</v>
      </c>
      <c r="D46" s="22">
        <v>35130</v>
      </c>
      <c r="E46" s="22">
        <v>-5188</v>
      </c>
      <c r="F46" s="25">
        <v>87.13229822907881</v>
      </c>
    </row>
    <row r="47" spans="1:6" ht="15">
      <c r="A47" s="150" t="s">
        <v>207</v>
      </c>
      <c r="B47" s="23">
        <v>2394</v>
      </c>
      <c r="C47" s="170">
        <v>3157</v>
      </c>
      <c r="D47" s="22">
        <v>2910</v>
      </c>
      <c r="E47" s="22">
        <v>-247</v>
      </c>
      <c r="F47" s="25">
        <v>92.17611656636046</v>
      </c>
    </row>
    <row r="48" spans="1:6" ht="15">
      <c r="A48" s="150"/>
      <c r="B48" s="23"/>
      <c r="C48" s="170"/>
      <c r="D48" s="22"/>
      <c r="E48" s="22"/>
      <c r="F48" s="25"/>
    </row>
    <row r="49" spans="1:6" ht="15.75">
      <c r="A49" s="151" t="s">
        <v>208</v>
      </c>
      <c r="B49" s="19">
        <v>134956</v>
      </c>
      <c r="C49" s="224">
        <v>136437</v>
      </c>
      <c r="D49" s="18">
        <v>135579</v>
      </c>
      <c r="E49" s="18">
        <v>-858</v>
      </c>
      <c r="F49" s="24">
        <v>99.37113832757977</v>
      </c>
    </row>
    <row r="50" spans="1:6" ht="15">
      <c r="A50" s="150" t="s">
        <v>194</v>
      </c>
      <c r="B50" s="30">
        <v>128688</v>
      </c>
      <c r="C50" s="170">
        <v>130107</v>
      </c>
      <c r="D50" s="22">
        <v>130591</v>
      </c>
      <c r="E50" s="22">
        <v>484</v>
      </c>
      <c r="F50" s="25">
        <v>100.37200150645238</v>
      </c>
    </row>
    <row r="51" spans="1:6" ht="15">
      <c r="A51" s="150" t="s">
        <v>190</v>
      </c>
      <c r="B51" s="30">
        <v>228</v>
      </c>
      <c r="C51" s="170">
        <v>64</v>
      </c>
      <c r="D51" s="22">
        <v>165</v>
      </c>
      <c r="E51" s="22">
        <v>101</v>
      </c>
      <c r="F51" s="25">
        <v>257.8125</v>
      </c>
    </row>
    <row r="52" spans="1:6" ht="15">
      <c r="A52" s="150" t="s">
        <v>191</v>
      </c>
      <c r="B52" s="23">
        <v>5578</v>
      </c>
      <c r="C52" s="170">
        <v>5305</v>
      </c>
      <c r="D52" s="22">
        <v>4429</v>
      </c>
      <c r="E52" s="22">
        <v>-876</v>
      </c>
      <c r="F52" s="25">
        <v>83.48727615457115</v>
      </c>
    </row>
    <row r="53" spans="1:6" ht="15">
      <c r="A53" s="150" t="s">
        <v>192</v>
      </c>
      <c r="B53" s="23">
        <v>462</v>
      </c>
      <c r="C53" s="170">
        <v>961</v>
      </c>
      <c r="D53" s="22">
        <v>394</v>
      </c>
      <c r="E53" s="22">
        <v>-567</v>
      </c>
      <c r="F53" s="25">
        <v>40.998959417273674</v>
      </c>
    </row>
    <row r="54" spans="1:6" ht="15">
      <c r="A54" s="150"/>
      <c r="B54" s="23"/>
      <c r="C54" s="170"/>
      <c r="D54" s="22"/>
      <c r="E54" s="22"/>
      <c r="F54" s="25"/>
    </row>
    <row r="55" spans="1:6" ht="15.75">
      <c r="A55" s="151" t="s">
        <v>209</v>
      </c>
      <c r="B55" s="19">
        <v>46688</v>
      </c>
      <c r="C55" s="224">
        <v>64199</v>
      </c>
      <c r="D55" s="18">
        <v>43286</v>
      </c>
      <c r="E55" s="18">
        <v>-20913</v>
      </c>
      <c r="F55" s="24">
        <v>67.42472624184177</v>
      </c>
    </row>
    <row r="56" spans="1:6" ht="15">
      <c r="A56" s="150" t="s">
        <v>194</v>
      </c>
      <c r="B56" s="23">
        <v>27093</v>
      </c>
      <c r="C56" s="170">
        <v>33065</v>
      </c>
      <c r="D56" s="230">
        <v>31581</v>
      </c>
      <c r="E56" s="230">
        <v>-1484</v>
      </c>
      <c r="F56" s="25">
        <v>95.51187055799183</v>
      </c>
    </row>
    <row r="57" spans="1:6" ht="15">
      <c r="A57" s="150" t="s">
        <v>190</v>
      </c>
      <c r="B57" s="30">
        <v>71</v>
      </c>
      <c r="C57" s="170">
        <v>20</v>
      </c>
      <c r="D57" s="230">
        <v>52</v>
      </c>
      <c r="E57" s="230">
        <v>32</v>
      </c>
      <c r="F57" s="25">
        <v>260</v>
      </c>
    </row>
    <row r="58" spans="1:6" ht="15">
      <c r="A58" s="150" t="s">
        <v>191</v>
      </c>
      <c r="B58" s="30">
        <v>1391</v>
      </c>
      <c r="C58" s="170">
        <v>868</v>
      </c>
      <c r="D58" s="230">
        <v>1175</v>
      </c>
      <c r="E58" s="230">
        <v>307</v>
      </c>
      <c r="F58" s="25">
        <v>135.36866359447004</v>
      </c>
    </row>
    <row r="59" spans="1:6" ht="15">
      <c r="A59" s="150" t="s">
        <v>192</v>
      </c>
      <c r="B59" s="30">
        <v>201</v>
      </c>
      <c r="C59" s="170">
        <v>392</v>
      </c>
      <c r="D59" s="230">
        <v>209</v>
      </c>
      <c r="E59" s="230">
        <v>-183</v>
      </c>
      <c r="F59" s="25">
        <v>53.316326530612244</v>
      </c>
    </row>
    <row r="60" spans="1:6" ht="15">
      <c r="A60" s="150" t="s">
        <v>284</v>
      </c>
      <c r="B60" s="30">
        <v>17932</v>
      </c>
      <c r="C60" s="170">
        <v>29854</v>
      </c>
      <c r="D60" s="230">
        <v>10269</v>
      </c>
      <c r="E60" s="230">
        <v>-19585</v>
      </c>
      <c r="F60" s="25">
        <v>34.39740068332552</v>
      </c>
    </row>
    <row r="61" spans="1:6" ht="15">
      <c r="A61" s="150"/>
      <c r="B61" s="23"/>
      <c r="C61" s="170"/>
      <c r="D61" s="22"/>
      <c r="E61" s="22"/>
      <c r="F61" s="25"/>
    </row>
    <row r="62" spans="1:6" ht="15.75">
      <c r="A62" s="151" t="s">
        <v>210</v>
      </c>
      <c r="B62" s="19">
        <v>295619</v>
      </c>
      <c r="C62" s="224">
        <v>308577</v>
      </c>
      <c r="D62" s="18">
        <v>313547</v>
      </c>
      <c r="E62" s="18">
        <v>4970</v>
      </c>
      <c r="F62" s="24">
        <v>101.61061906752609</v>
      </c>
    </row>
    <row r="63" spans="1:6" ht="15">
      <c r="A63" s="150" t="s">
        <v>194</v>
      </c>
      <c r="B63" s="23">
        <v>279757</v>
      </c>
      <c r="C63" s="170">
        <v>295917</v>
      </c>
      <c r="D63" s="22">
        <v>296732</v>
      </c>
      <c r="E63" s="22">
        <v>815</v>
      </c>
      <c r="F63" s="25">
        <v>100.275415065711</v>
      </c>
    </row>
    <row r="64" spans="1:6" ht="15">
      <c r="A64" s="150" t="s">
        <v>11</v>
      </c>
      <c r="B64" s="23"/>
      <c r="C64" s="170"/>
      <c r="D64" s="22"/>
      <c r="E64" s="22"/>
      <c r="F64" s="25"/>
    </row>
    <row r="65" spans="1:6" ht="15">
      <c r="A65" s="150" t="s">
        <v>186</v>
      </c>
      <c r="B65" s="23">
        <v>139041</v>
      </c>
      <c r="C65" s="170">
        <v>144612</v>
      </c>
      <c r="D65" s="22">
        <v>147491</v>
      </c>
      <c r="E65" s="22">
        <v>2879</v>
      </c>
      <c r="F65" s="25">
        <v>101.99084446657263</v>
      </c>
    </row>
    <row r="66" spans="1:6" ht="15">
      <c r="A66" s="150" t="s">
        <v>187</v>
      </c>
      <c r="B66" s="23">
        <v>139041</v>
      </c>
      <c r="C66" s="170">
        <v>149955</v>
      </c>
      <c r="D66" s="22">
        <v>147643</v>
      </c>
      <c r="E66" s="22">
        <v>-2312</v>
      </c>
      <c r="F66" s="25">
        <v>98.45820412790503</v>
      </c>
    </row>
    <row r="67" spans="1:6" ht="15">
      <c r="A67" s="150" t="s">
        <v>211</v>
      </c>
      <c r="B67" s="30">
        <v>1675</v>
      </c>
      <c r="C67" s="170">
        <v>1350</v>
      </c>
      <c r="D67" s="22">
        <v>1598</v>
      </c>
      <c r="E67" s="22">
        <v>248</v>
      </c>
      <c r="F67" s="25">
        <v>118.37037037037037</v>
      </c>
    </row>
    <row r="68" spans="1:6" ht="15">
      <c r="A68" s="150" t="s">
        <v>190</v>
      </c>
      <c r="B68" s="30">
        <v>668</v>
      </c>
      <c r="C68" s="170">
        <v>187</v>
      </c>
      <c r="D68" s="22">
        <v>519</v>
      </c>
      <c r="E68" s="22">
        <v>332</v>
      </c>
      <c r="F68" s="25">
        <v>277.5401069518717</v>
      </c>
    </row>
    <row r="69" spans="1:6" ht="15">
      <c r="A69" s="150" t="s">
        <v>191</v>
      </c>
      <c r="B69" s="30">
        <v>11977</v>
      </c>
      <c r="C69" s="170">
        <v>11959</v>
      </c>
      <c r="D69" s="22">
        <v>9573</v>
      </c>
      <c r="E69" s="22">
        <v>-2386</v>
      </c>
      <c r="F69" s="25">
        <v>80.04849903838114</v>
      </c>
    </row>
    <row r="70" spans="1:6" ht="15">
      <c r="A70" s="150" t="s">
        <v>192</v>
      </c>
      <c r="B70" s="30">
        <v>3217</v>
      </c>
      <c r="C70" s="170">
        <v>514</v>
      </c>
      <c r="D70" s="22">
        <v>6723</v>
      </c>
      <c r="E70" s="22">
        <v>6209</v>
      </c>
      <c r="F70" s="25">
        <v>1307.976653696498</v>
      </c>
    </row>
    <row r="71" spans="1:6" ht="15">
      <c r="A71" s="150"/>
      <c r="B71" s="23"/>
      <c r="C71" s="170"/>
      <c r="D71" s="22"/>
      <c r="E71" s="22"/>
      <c r="F71" s="25"/>
    </row>
    <row r="72" spans="1:6" ht="15.75">
      <c r="A72" s="151" t="s">
        <v>212</v>
      </c>
      <c r="B72" s="19">
        <v>784257</v>
      </c>
      <c r="C72" s="224">
        <v>851635</v>
      </c>
      <c r="D72" s="18">
        <v>835503</v>
      </c>
      <c r="E72" s="18">
        <v>-16132</v>
      </c>
      <c r="F72" s="24">
        <v>98.10576127096702</v>
      </c>
    </row>
    <row r="73" spans="1:6" ht="15">
      <c r="A73" s="150" t="s">
        <v>194</v>
      </c>
      <c r="B73" s="23">
        <v>730094</v>
      </c>
      <c r="C73" s="170">
        <v>804846</v>
      </c>
      <c r="D73" s="22">
        <v>783614</v>
      </c>
      <c r="E73" s="22">
        <v>-21232</v>
      </c>
      <c r="F73" s="25">
        <v>97.36197980731718</v>
      </c>
    </row>
    <row r="74" spans="1:6" ht="15">
      <c r="A74" s="150" t="s">
        <v>11</v>
      </c>
      <c r="B74" s="23"/>
      <c r="C74" s="170"/>
      <c r="D74" s="22"/>
      <c r="E74" s="22"/>
      <c r="F74" s="25"/>
    </row>
    <row r="75" spans="1:6" ht="15">
      <c r="A75" s="150" t="s">
        <v>187</v>
      </c>
      <c r="B75" s="23">
        <v>685541</v>
      </c>
      <c r="C75" s="170">
        <v>749526</v>
      </c>
      <c r="D75" s="22">
        <v>736092</v>
      </c>
      <c r="E75" s="22">
        <v>-13434</v>
      </c>
      <c r="F75" s="25">
        <v>98.20766724569928</v>
      </c>
    </row>
    <row r="76" spans="1:6" ht="15">
      <c r="A76" s="150" t="s">
        <v>196</v>
      </c>
      <c r="B76" s="23">
        <v>42119</v>
      </c>
      <c r="C76" s="170">
        <v>51797</v>
      </c>
      <c r="D76" s="22">
        <v>45157</v>
      </c>
      <c r="E76" s="22">
        <v>-6640</v>
      </c>
      <c r="F76" s="25">
        <v>87.18072475239879</v>
      </c>
    </row>
    <row r="77" spans="1:6" ht="15">
      <c r="A77" s="150" t="s">
        <v>213</v>
      </c>
      <c r="B77" s="23">
        <v>2434</v>
      </c>
      <c r="C77" s="170">
        <v>3523</v>
      </c>
      <c r="D77" s="22">
        <v>2365</v>
      </c>
      <c r="E77" s="22">
        <v>-1158</v>
      </c>
      <c r="F77" s="25">
        <v>67.13028668748225</v>
      </c>
    </row>
    <row r="78" spans="1:6" ht="15">
      <c r="A78" s="150" t="s">
        <v>204</v>
      </c>
      <c r="B78" s="30">
        <v>17643</v>
      </c>
      <c r="C78" s="170">
        <v>20160</v>
      </c>
      <c r="D78" s="22">
        <v>20878</v>
      </c>
      <c r="E78" s="22">
        <v>718</v>
      </c>
      <c r="F78" s="25">
        <v>103.56150793650794</v>
      </c>
    </row>
    <row r="79" spans="1:6" ht="15">
      <c r="A79" s="150" t="s">
        <v>205</v>
      </c>
      <c r="B79" s="30">
        <v>2237</v>
      </c>
      <c r="C79" s="170">
        <v>606</v>
      </c>
      <c r="D79" s="22">
        <v>1967</v>
      </c>
      <c r="E79" s="22">
        <v>1361</v>
      </c>
      <c r="F79" s="25">
        <v>324.5874587458746</v>
      </c>
    </row>
    <row r="80" spans="1:6" ht="15">
      <c r="A80" s="150" t="s">
        <v>206</v>
      </c>
      <c r="B80" s="30">
        <v>34139</v>
      </c>
      <c r="C80" s="170">
        <v>25727</v>
      </c>
      <c r="D80" s="22">
        <v>29005</v>
      </c>
      <c r="E80" s="22">
        <v>3278</v>
      </c>
      <c r="F80" s="25">
        <v>112.74147782485326</v>
      </c>
    </row>
    <row r="81" spans="1:6" ht="15">
      <c r="A81" s="150" t="s">
        <v>207</v>
      </c>
      <c r="B81" s="23">
        <v>144</v>
      </c>
      <c r="C81" s="170">
        <v>296</v>
      </c>
      <c r="D81" s="22">
        <v>39</v>
      </c>
      <c r="E81" s="22">
        <v>-257</v>
      </c>
      <c r="F81" s="25">
        <v>13.175675675675674</v>
      </c>
    </row>
    <row r="82" spans="1:6" ht="15">
      <c r="A82" s="150" t="s">
        <v>214</v>
      </c>
      <c r="B82" s="23"/>
      <c r="C82" s="170"/>
      <c r="D82" s="26"/>
      <c r="E82" s="26">
        <v>0</v>
      </c>
      <c r="F82" s="25"/>
    </row>
    <row r="83" spans="1:6" ht="15">
      <c r="A83" s="150"/>
      <c r="B83" s="23"/>
      <c r="C83" s="170"/>
      <c r="D83" s="26"/>
      <c r="E83" s="26"/>
      <c r="F83" s="25"/>
    </row>
    <row r="84" spans="1:6" ht="15.75">
      <c r="A84" s="151" t="s">
        <v>215</v>
      </c>
      <c r="B84" s="19">
        <v>6003</v>
      </c>
      <c r="C84" s="19">
        <v>3514</v>
      </c>
      <c r="D84" s="18">
        <v>6826</v>
      </c>
      <c r="E84" s="18">
        <v>3312</v>
      </c>
      <c r="F84" s="24">
        <v>194.25156516789983</v>
      </c>
    </row>
    <row r="85" spans="1:6" ht="15">
      <c r="A85" s="150" t="s">
        <v>216</v>
      </c>
      <c r="B85" s="30">
        <v>3753</v>
      </c>
      <c r="C85" s="170">
        <v>1009</v>
      </c>
      <c r="D85" s="22">
        <v>1029</v>
      </c>
      <c r="E85" s="22">
        <v>20</v>
      </c>
      <c r="F85" s="25">
        <v>101.98216055500495</v>
      </c>
    </row>
    <row r="86" spans="1:6" ht="15">
      <c r="A86" s="150" t="s">
        <v>217</v>
      </c>
      <c r="B86" s="30">
        <v>246</v>
      </c>
      <c r="C86" s="170">
        <v>71</v>
      </c>
      <c r="D86" s="22">
        <v>63</v>
      </c>
      <c r="E86" s="22">
        <v>-8</v>
      </c>
      <c r="F86" s="25">
        <v>88.73239436619718</v>
      </c>
    </row>
    <row r="87" spans="1:6" ht="15">
      <c r="A87" s="150" t="s">
        <v>218</v>
      </c>
      <c r="B87" s="30">
        <v>1266</v>
      </c>
      <c r="C87" s="170">
        <v>2434</v>
      </c>
      <c r="D87" s="26">
        <v>1076</v>
      </c>
      <c r="E87" s="26">
        <v>-1358</v>
      </c>
      <c r="F87" s="25">
        <v>44.207066557107645</v>
      </c>
    </row>
    <row r="88" spans="1:6" ht="15">
      <c r="A88" s="150" t="s">
        <v>316</v>
      </c>
      <c r="B88" s="30">
        <v>738</v>
      </c>
      <c r="C88" s="170"/>
      <c r="D88" s="26">
        <v>4658</v>
      </c>
      <c r="E88" s="26">
        <v>4658</v>
      </c>
      <c r="F88" s="25">
        <v>0</v>
      </c>
    </row>
    <row r="89" spans="1:6" ht="15">
      <c r="A89" s="150"/>
      <c r="B89" s="30"/>
      <c r="C89" s="170"/>
      <c r="D89" s="22"/>
      <c r="E89" s="22"/>
      <c r="F89" s="25"/>
    </row>
    <row r="90" spans="1:6" ht="15.75">
      <c r="A90" s="151" t="s">
        <v>219</v>
      </c>
      <c r="B90" s="32">
        <v>6407850</v>
      </c>
      <c r="C90" s="19">
        <v>6712514</v>
      </c>
      <c r="D90" s="18">
        <v>6643204</v>
      </c>
      <c r="E90" s="18">
        <v>-69310</v>
      </c>
      <c r="F90" s="24">
        <v>98.96745094311908</v>
      </c>
    </row>
    <row r="91" spans="1:6" ht="15">
      <c r="A91" s="150" t="s">
        <v>194</v>
      </c>
      <c r="B91" s="30">
        <v>4465555</v>
      </c>
      <c r="C91" s="23">
        <v>5278842</v>
      </c>
      <c r="D91" s="22">
        <v>5241204</v>
      </c>
      <c r="E91" s="22">
        <v>-37638</v>
      </c>
      <c r="F91" s="25">
        <v>99.28700271764149</v>
      </c>
    </row>
    <row r="92" spans="1:6" ht="15">
      <c r="A92" s="150" t="s">
        <v>11</v>
      </c>
      <c r="B92" s="30"/>
      <c r="C92" s="23"/>
      <c r="D92" s="22"/>
      <c r="E92" s="22"/>
      <c r="F92" s="25"/>
    </row>
    <row r="93" spans="1:6" ht="15">
      <c r="A93" s="150" t="s">
        <v>186</v>
      </c>
      <c r="B93" s="30">
        <v>1310303</v>
      </c>
      <c r="C93" s="23">
        <v>1390905</v>
      </c>
      <c r="D93" s="22">
        <v>1427102</v>
      </c>
      <c r="E93" s="22">
        <v>36197</v>
      </c>
      <c r="F93" s="25">
        <v>102.60240634694678</v>
      </c>
    </row>
    <row r="94" spans="1:6" ht="15">
      <c r="A94" s="150" t="s">
        <v>195</v>
      </c>
      <c r="B94" s="30">
        <v>2889806</v>
      </c>
      <c r="C94" s="23">
        <v>3524806</v>
      </c>
      <c r="D94" s="22">
        <v>3510656</v>
      </c>
      <c r="E94" s="22">
        <v>-14150</v>
      </c>
      <c r="F94" s="25">
        <v>99.59855946681888</v>
      </c>
    </row>
    <row r="95" spans="1:6" ht="15">
      <c r="A95" s="150" t="s">
        <v>220</v>
      </c>
      <c r="B95" s="30">
        <v>244101</v>
      </c>
      <c r="C95" s="23">
        <v>340355</v>
      </c>
      <c r="D95" s="22">
        <v>287606</v>
      </c>
      <c r="E95" s="22">
        <v>-52749</v>
      </c>
      <c r="F95" s="25">
        <v>84.50177021051549</v>
      </c>
    </row>
    <row r="96" spans="1:6" ht="15">
      <c r="A96" s="150" t="s">
        <v>221</v>
      </c>
      <c r="B96" s="30">
        <v>21345</v>
      </c>
      <c r="C96" s="23">
        <v>22776</v>
      </c>
      <c r="D96" s="22">
        <v>15840</v>
      </c>
      <c r="E96" s="22">
        <v>-6936</v>
      </c>
      <c r="F96" s="25">
        <v>69.54689146469968</v>
      </c>
    </row>
    <row r="97" spans="1:6" ht="15">
      <c r="A97" s="150" t="s">
        <v>198</v>
      </c>
      <c r="B97" s="30">
        <v>189739</v>
      </c>
      <c r="C97" s="23">
        <v>233504</v>
      </c>
      <c r="D97" s="22">
        <v>236511</v>
      </c>
      <c r="E97" s="22">
        <v>3007</v>
      </c>
      <c r="F97" s="25">
        <v>101.28777237220777</v>
      </c>
    </row>
    <row r="98" spans="1:6" ht="15">
      <c r="A98" s="150" t="s">
        <v>199</v>
      </c>
      <c r="B98" s="30">
        <v>2030</v>
      </c>
      <c r="C98" s="23">
        <v>2000</v>
      </c>
      <c r="D98" s="22">
        <v>2340</v>
      </c>
      <c r="E98" s="22">
        <v>340</v>
      </c>
      <c r="F98" s="25">
        <v>117</v>
      </c>
    </row>
    <row r="99" spans="1:6" ht="15">
      <c r="A99" s="150" t="s">
        <v>200</v>
      </c>
      <c r="B99" s="30">
        <v>16360</v>
      </c>
      <c r="C99" s="23">
        <v>4445</v>
      </c>
      <c r="D99" s="22">
        <v>14645</v>
      </c>
      <c r="E99" s="22">
        <v>10200</v>
      </c>
      <c r="F99" s="25">
        <v>329.4713160854893</v>
      </c>
    </row>
    <row r="100" spans="1:6" ht="15">
      <c r="A100" s="150" t="s">
        <v>201</v>
      </c>
      <c r="B100" s="30">
        <v>248274</v>
      </c>
      <c r="C100" s="23">
        <v>230058</v>
      </c>
      <c r="D100" s="22">
        <v>209499</v>
      </c>
      <c r="E100" s="22">
        <v>-20559</v>
      </c>
      <c r="F100" s="25">
        <v>91.06355788540282</v>
      </c>
    </row>
    <row r="101" spans="1:6" ht="15">
      <c r="A101" s="150" t="s">
        <v>202</v>
      </c>
      <c r="B101" s="30">
        <v>1419727</v>
      </c>
      <c r="C101" s="23">
        <v>703593</v>
      </c>
      <c r="D101" s="22">
        <v>687905</v>
      </c>
      <c r="E101" s="22">
        <v>-15688</v>
      </c>
      <c r="F101" s="25">
        <v>97.77030186485653</v>
      </c>
    </row>
    <row r="102" spans="1:6" ht="15">
      <c r="A102" s="150" t="s">
        <v>343</v>
      </c>
      <c r="B102" s="30">
        <v>43496</v>
      </c>
      <c r="C102" s="23">
        <v>229138</v>
      </c>
      <c r="D102" s="22">
        <v>235081</v>
      </c>
      <c r="E102" s="22">
        <v>5943</v>
      </c>
      <c r="F102" s="25">
        <v>102.59363353088531</v>
      </c>
    </row>
    <row r="103" spans="1:6" ht="15">
      <c r="A103" s="150" t="s">
        <v>317</v>
      </c>
      <c r="B103" s="30">
        <v>17932</v>
      </c>
      <c r="C103" s="23">
        <v>29854</v>
      </c>
      <c r="D103" s="22">
        <v>10269</v>
      </c>
      <c r="E103" s="22">
        <v>-19585</v>
      </c>
      <c r="F103" s="25">
        <v>34.39740068332552</v>
      </c>
    </row>
    <row r="104" spans="1:6" ht="15">
      <c r="A104" s="150" t="s">
        <v>318</v>
      </c>
      <c r="B104" s="23">
        <v>3753</v>
      </c>
      <c r="C104" s="23">
        <v>1009</v>
      </c>
      <c r="D104" s="22">
        <v>1029</v>
      </c>
      <c r="E104" s="22">
        <v>20</v>
      </c>
      <c r="F104" s="25">
        <v>101.98216055500495</v>
      </c>
    </row>
    <row r="105" spans="1:6" ht="15">
      <c r="A105" s="150" t="s">
        <v>319</v>
      </c>
      <c r="B105" s="30">
        <v>246</v>
      </c>
      <c r="C105" s="23">
        <v>71</v>
      </c>
      <c r="D105" s="22">
        <v>63</v>
      </c>
      <c r="E105" s="22">
        <v>-8</v>
      </c>
      <c r="F105" s="25">
        <v>88.73239436619718</v>
      </c>
    </row>
    <row r="106" spans="1:6" ht="15">
      <c r="A106" s="150" t="s">
        <v>320</v>
      </c>
      <c r="B106" s="22">
        <v>738</v>
      </c>
      <c r="C106" s="23">
        <v>0</v>
      </c>
      <c r="D106" s="22">
        <v>4658</v>
      </c>
      <c r="E106" s="22">
        <v>4658</v>
      </c>
      <c r="F106" s="25">
        <v>0</v>
      </c>
    </row>
    <row r="107" spans="1:6" ht="15">
      <c r="A107" s="152"/>
      <c r="B107" s="37"/>
      <c r="C107" s="28"/>
      <c r="D107" s="27"/>
      <c r="E107" s="27"/>
      <c r="F107" s="29"/>
    </row>
    <row r="108" spans="1:6" ht="15.75">
      <c r="A108" s="17"/>
      <c r="C108" s="30"/>
      <c r="D108" s="30"/>
      <c r="E108" s="30"/>
      <c r="F108" s="30"/>
    </row>
    <row r="109" spans="1:6" ht="15">
      <c r="A109" s="153" t="s">
        <v>331</v>
      </c>
      <c r="C109" s="30"/>
      <c r="D109" s="154"/>
      <c r="E109" s="154"/>
      <c r="F109" s="30"/>
    </row>
  </sheetData>
  <sheetProtection/>
  <mergeCells count="1">
    <mergeCell ref="A3:F3"/>
  </mergeCells>
  <printOptions horizontalCentered="1" verticalCentered="1"/>
  <pageMargins left="0.25" right="0.25" top="0.75" bottom="0.75" header="0.3" footer="0.3"/>
  <pageSetup fitToHeight="1" fitToWidth="1" horizontalDpi="300" verticalDpi="300" orientation="portrait" paperSize="8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zoomScalePageLayoutView="0" workbookViewId="0" topLeftCell="A63">
      <selection activeCell="C100" sqref="C100"/>
    </sheetView>
  </sheetViews>
  <sheetFormatPr defaultColWidth="8.00390625" defaultRowHeight="12.75"/>
  <cols>
    <col min="1" max="1" width="59.8515625" style="14" customWidth="1"/>
    <col min="2" max="2" width="14.00390625" style="14" bestFit="1" customWidth="1"/>
    <col min="3" max="4" width="13.28125" style="15" bestFit="1" customWidth="1"/>
    <col min="5" max="5" width="14.00390625" style="14" bestFit="1" customWidth="1"/>
    <col min="6" max="8" width="13.28125" style="14" bestFit="1" customWidth="1"/>
    <col min="9" max="9" width="19.00390625" style="14" bestFit="1" customWidth="1"/>
    <col min="10" max="16384" width="8.00390625" style="14" customWidth="1"/>
  </cols>
  <sheetData>
    <row r="1" spans="1:6" ht="15">
      <c r="A1" s="120"/>
      <c r="B1" s="15"/>
      <c r="D1" s="14"/>
      <c r="F1" s="16" t="s">
        <v>338</v>
      </c>
    </row>
    <row r="2" spans="1:4" ht="15">
      <c r="A2" s="120"/>
      <c r="B2" s="15"/>
      <c r="D2" s="14"/>
    </row>
    <row r="3" spans="1:6" ht="18">
      <c r="A3" s="502" t="s">
        <v>339</v>
      </c>
      <c r="B3" s="502"/>
      <c r="C3" s="502"/>
      <c r="D3" s="502"/>
      <c r="E3" s="502"/>
      <c r="F3" s="502"/>
    </row>
    <row r="4" spans="1:6" ht="15.75">
      <c r="A4" s="503" t="s">
        <v>276</v>
      </c>
      <c r="B4" s="503"/>
      <c r="C4" s="503"/>
      <c r="D4" s="503"/>
      <c r="E4" s="503"/>
      <c r="F4" s="503"/>
    </row>
    <row r="5" spans="1:6" ht="15.75">
      <c r="A5" s="90"/>
      <c r="B5" s="90"/>
      <c r="C5" s="90"/>
      <c r="D5" s="90"/>
      <c r="E5" s="90"/>
      <c r="F5" s="90" t="s">
        <v>337</v>
      </c>
    </row>
    <row r="6" spans="1:6" ht="63">
      <c r="A6" s="223" t="s">
        <v>90</v>
      </c>
      <c r="B6" s="177" t="s">
        <v>326</v>
      </c>
      <c r="C6" s="177" t="s">
        <v>327</v>
      </c>
      <c r="D6" s="177" t="s">
        <v>340</v>
      </c>
      <c r="E6" s="177" t="s">
        <v>329</v>
      </c>
      <c r="F6" s="177" t="s">
        <v>330</v>
      </c>
    </row>
    <row r="7" spans="1:6" ht="15">
      <c r="A7" s="147" t="s">
        <v>77</v>
      </c>
      <c r="B7" s="147">
        <v>1</v>
      </c>
      <c r="C7" s="148">
        <v>2</v>
      </c>
      <c r="D7" s="147">
        <v>3</v>
      </c>
      <c r="E7" s="147">
        <v>4</v>
      </c>
      <c r="F7" s="149">
        <v>5</v>
      </c>
    </row>
    <row r="8" spans="1:6" ht="15.75">
      <c r="A8" s="151" t="s">
        <v>222</v>
      </c>
      <c r="B8" s="19">
        <v>6407850</v>
      </c>
      <c r="C8" s="19">
        <v>6712514</v>
      </c>
      <c r="D8" s="18">
        <v>6643204</v>
      </c>
      <c r="E8" s="18">
        <v>-69310</v>
      </c>
      <c r="F8" s="24">
        <v>98.96745094311908</v>
      </c>
    </row>
    <row r="9" spans="1:6" ht="15">
      <c r="A9" s="150" t="s">
        <v>11</v>
      </c>
      <c r="B9" s="23"/>
      <c r="C9" s="23"/>
      <c r="D9" s="22"/>
      <c r="E9" s="22">
        <v>0</v>
      </c>
      <c r="F9" s="25"/>
    </row>
    <row r="10" spans="1:6" ht="15">
      <c r="A10" s="150" t="s">
        <v>223</v>
      </c>
      <c r="B10" s="23">
        <v>405124</v>
      </c>
      <c r="C10" s="23">
        <v>496860</v>
      </c>
      <c r="D10" s="22">
        <v>473862</v>
      </c>
      <c r="E10" s="22">
        <v>-22998</v>
      </c>
      <c r="F10" s="25">
        <v>95.37133196473856</v>
      </c>
    </row>
    <row r="11" spans="1:6" ht="15">
      <c r="A11" s="150" t="s">
        <v>224</v>
      </c>
      <c r="B11" s="23">
        <v>3674732</v>
      </c>
      <c r="C11" s="23">
        <v>3705133</v>
      </c>
      <c r="D11" s="22">
        <v>3699852</v>
      </c>
      <c r="E11" s="22">
        <v>-5281</v>
      </c>
      <c r="F11" s="25">
        <v>99.85746800452237</v>
      </c>
    </row>
    <row r="12" spans="1:6" ht="15">
      <c r="A12" s="150" t="s">
        <v>225</v>
      </c>
      <c r="B12" s="23">
        <v>972459</v>
      </c>
      <c r="C12" s="23">
        <v>1035858</v>
      </c>
      <c r="D12" s="22">
        <v>1029638</v>
      </c>
      <c r="E12" s="22">
        <v>-6220</v>
      </c>
      <c r="F12" s="25">
        <v>99.39953159602956</v>
      </c>
    </row>
    <row r="13" spans="1:6" ht="15">
      <c r="A13" s="150" t="s">
        <v>226</v>
      </c>
      <c r="B13" s="23">
        <v>4647191</v>
      </c>
      <c r="C13" s="23">
        <v>4740991</v>
      </c>
      <c r="D13" s="22">
        <v>4729490</v>
      </c>
      <c r="E13" s="22">
        <v>-11501</v>
      </c>
      <c r="F13" s="25">
        <v>99.7574135871593</v>
      </c>
    </row>
    <row r="14" spans="1:6" ht="15">
      <c r="A14" s="150" t="s">
        <v>227</v>
      </c>
      <c r="B14" s="23">
        <v>131733</v>
      </c>
      <c r="C14" s="23">
        <v>133187</v>
      </c>
      <c r="D14" s="22">
        <v>132338</v>
      </c>
      <c r="E14" s="22">
        <v>-849</v>
      </c>
      <c r="F14" s="25">
        <v>99.36255039906298</v>
      </c>
    </row>
    <row r="15" spans="1:6" ht="15">
      <c r="A15" s="150" t="s">
        <v>228</v>
      </c>
      <c r="B15" s="23">
        <v>46004</v>
      </c>
      <c r="C15" s="23">
        <v>63385</v>
      </c>
      <c r="D15" s="22">
        <v>42500</v>
      </c>
      <c r="E15" s="22">
        <v>-20885</v>
      </c>
      <c r="F15" s="25">
        <v>67.05056401356788</v>
      </c>
    </row>
    <row r="16" spans="1:6" ht="15">
      <c r="A16" s="150" t="s">
        <v>229</v>
      </c>
      <c r="B16" s="23">
        <v>288617</v>
      </c>
      <c r="C16" s="23">
        <v>301188</v>
      </c>
      <c r="D16" s="22">
        <v>306196</v>
      </c>
      <c r="E16" s="22">
        <v>5008</v>
      </c>
      <c r="F16" s="25">
        <v>101.66274884789566</v>
      </c>
    </row>
    <row r="17" spans="1:6" ht="15">
      <c r="A17" s="150" t="s">
        <v>230</v>
      </c>
      <c r="B17" s="23">
        <v>765492</v>
      </c>
      <c r="C17" s="23">
        <v>831217</v>
      </c>
      <c r="D17" s="22">
        <v>815499</v>
      </c>
      <c r="E17" s="22">
        <v>-15718</v>
      </c>
      <c r="F17" s="25">
        <v>98.10903771217384</v>
      </c>
    </row>
    <row r="18" spans="1:6" ht="15">
      <c r="A18" s="150" t="s">
        <v>231</v>
      </c>
      <c r="B18" s="23">
        <v>123689</v>
      </c>
      <c r="C18" s="23">
        <v>145686</v>
      </c>
      <c r="D18" s="22">
        <v>143319</v>
      </c>
      <c r="E18" s="22">
        <v>-2367</v>
      </c>
      <c r="F18" s="25">
        <v>98.37527284708209</v>
      </c>
    </row>
    <row r="19" spans="1:6" ht="15">
      <c r="A19" s="150" t="s">
        <v>92</v>
      </c>
      <c r="B19" s="23"/>
      <c r="C19" s="23"/>
      <c r="D19" s="22"/>
      <c r="E19" s="22"/>
      <c r="F19" s="25"/>
    </row>
    <row r="20" spans="1:6" ht="15">
      <c r="A20" s="150" t="s">
        <v>93</v>
      </c>
      <c r="B20" s="23">
        <v>117686</v>
      </c>
      <c r="C20" s="23">
        <v>137818</v>
      </c>
      <c r="D20" s="22">
        <v>136493</v>
      </c>
      <c r="E20" s="22">
        <v>-1325</v>
      </c>
      <c r="F20" s="25">
        <v>99.03858712214661</v>
      </c>
    </row>
    <row r="21" spans="1:6" ht="15">
      <c r="A21" s="150" t="s">
        <v>232</v>
      </c>
      <c r="B21" s="23">
        <v>3662</v>
      </c>
      <c r="C21" s="23">
        <v>934</v>
      </c>
      <c r="D21" s="22">
        <v>1002</v>
      </c>
      <c r="E21" s="22">
        <v>68</v>
      </c>
      <c r="F21" s="25">
        <v>107.28051391862957</v>
      </c>
    </row>
    <row r="22" spans="1:6" ht="15">
      <c r="A22" s="150" t="s">
        <v>233</v>
      </c>
      <c r="B22" s="23">
        <v>246</v>
      </c>
      <c r="C22" s="23">
        <v>71</v>
      </c>
      <c r="D22" s="22">
        <v>63</v>
      </c>
      <c r="E22" s="22">
        <v>-8</v>
      </c>
      <c r="F22" s="25">
        <v>88.73239436619718</v>
      </c>
    </row>
    <row r="23" spans="1:6" ht="15">
      <c r="A23" s="150" t="s">
        <v>234</v>
      </c>
      <c r="B23" s="23">
        <v>91</v>
      </c>
      <c r="C23" s="23">
        <v>75</v>
      </c>
      <c r="D23" s="22">
        <v>27</v>
      </c>
      <c r="E23" s="22">
        <v>-48</v>
      </c>
      <c r="F23" s="25">
        <v>36</v>
      </c>
    </row>
    <row r="24" spans="1:6" ht="15">
      <c r="A24" s="150" t="s">
        <v>235</v>
      </c>
      <c r="B24" s="23">
        <v>1266</v>
      </c>
      <c r="C24" s="23">
        <v>2434</v>
      </c>
      <c r="D24" s="26">
        <v>1076</v>
      </c>
      <c r="E24" s="26">
        <v>-1358</v>
      </c>
      <c r="F24" s="25">
        <v>44.207066557107645</v>
      </c>
    </row>
    <row r="25" spans="1:6" ht="15">
      <c r="A25" s="150" t="s">
        <v>321</v>
      </c>
      <c r="B25" s="23">
        <v>738</v>
      </c>
      <c r="C25" s="23">
        <v>4354</v>
      </c>
      <c r="D25" s="22">
        <v>4658</v>
      </c>
      <c r="E25" s="22">
        <v>304</v>
      </c>
      <c r="F25" s="25">
        <v>106.98208543867709</v>
      </c>
    </row>
    <row r="26" spans="1:6" ht="15">
      <c r="A26" s="152"/>
      <c r="B26" s="37"/>
      <c r="C26" s="28"/>
      <c r="D26" s="27"/>
      <c r="E26" s="27"/>
      <c r="F26" s="29"/>
    </row>
    <row r="27" spans="1:6" ht="15.75">
      <c r="A27" s="151" t="s">
        <v>341</v>
      </c>
      <c r="B27" s="32">
        <v>556881</v>
      </c>
      <c r="C27" s="224">
        <v>549312</v>
      </c>
      <c r="D27" s="18">
        <v>531638</v>
      </c>
      <c r="E27" s="18">
        <v>-17674</v>
      </c>
      <c r="F27" s="24">
        <v>96.78252068041478</v>
      </c>
    </row>
    <row r="28" spans="1:6" ht="15">
      <c r="A28" s="150" t="s">
        <v>11</v>
      </c>
      <c r="B28" s="30"/>
      <c r="C28" s="170"/>
      <c r="D28" s="22"/>
      <c r="E28" s="22"/>
      <c r="F28" s="25"/>
    </row>
    <row r="29" spans="1:6" ht="15">
      <c r="A29" s="150" t="s">
        <v>223</v>
      </c>
      <c r="B29" s="30">
        <v>46289</v>
      </c>
      <c r="C29" s="170">
        <v>35000</v>
      </c>
      <c r="D29" s="22">
        <v>43253</v>
      </c>
      <c r="E29" s="22">
        <v>8253</v>
      </c>
      <c r="F29" s="25">
        <v>123.58</v>
      </c>
    </row>
    <row r="30" spans="1:6" ht="15">
      <c r="A30" s="150" t="s">
        <v>224</v>
      </c>
      <c r="B30" s="30">
        <v>267428</v>
      </c>
      <c r="C30" s="170">
        <v>287392</v>
      </c>
      <c r="D30" s="22">
        <v>247819</v>
      </c>
      <c r="E30" s="22">
        <v>-39573</v>
      </c>
      <c r="F30" s="25">
        <v>86.23030564525108</v>
      </c>
    </row>
    <row r="31" spans="1:6" ht="15">
      <c r="A31" s="150" t="s">
        <v>225</v>
      </c>
      <c r="B31" s="30">
        <v>68819</v>
      </c>
      <c r="C31" s="170">
        <v>142977</v>
      </c>
      <c r="D31" s="22">
        <v>101789</v>
      </c>
      <c r="E31" s="22">
        <v>-41188</v>
      </c>
      <c r="F31" s="25">
        <v>71.19256943424467</v>
      </c>
    </row>
    <row r="32" spans="1:6" ht="15">
      <c r="A32" s="150" t="s">
        <v>226</v>
      </c>
      <c r="B32" s="30">
        <v>336247</v>
      </c>
      <c r="C32" s="170">
        <v>430369</v>
      </c>
      <c r="D32" s="22">
        <v>349608</v>
      </c>
      <c r="E32" s="22">
        <v>-80761</v>
      </c>
      <c r="F32" s="25">
        <v>81.23447553146254</v>
      </c>
    </row>
    <row r="33" spans="1:6" ht="15">
      <c r="A33" s="150" t="s">
        <v>227</v>
      </c>
      <c r="B33" s="30">
        <v>26287</v>
      </c>
      <c r="C33" s="170">
        <v>5000</v>
      </c>
      <c r="D33" s="22">
        <v>22804</v>
      </c>
      <c r="E33" s="22">
        <v>17804</v>
      </c>
      <c r="F33" s="25">
        <v>456.08000000000004</v>
      </c>
    </row>
    <row r="34" spans="1:6" ht="15">
      <c r="A34" s="150" t="s">
        <v>228</v>
      </c>
      <c r="B34" s="30">
        <v>49398</v>
      </c>
      <c r="C34" s="170">
        <v>5000</v>
      </c>
      <c r="D34" s="22">
        <v>12925</v>
      </c>
      <c r="E34" s="22">
        <v>7925</v>
      </c>
      <c r="F34" s="25">
        <v>258.5</v>
      </c>
    </row>
    <row r="35" spans="1:6" ht="15">
      <c r="A35" s="150" t="s">
        <v>229</v>
      </c>
      <c r="B35" s="30">
        <v>38735</v>
      </c>
      <c r="C35" s="170">
        <v>20000</v>
      </c>
      <c r="D35" s="22">
        <v>36579</v>
      </c>
      <c r="E35" s="22">
        <v>16579</v>
      </c>
      <c r="F35" s="25">
        <v>182.895</v>
      </c>
    </row>
    <row r="36" spans="1:6" ht="15">
      <c r="A36" s="150" t="s">
        <v>230</v>
      </c>
      <c r="B36" s="30">
        <v>16399</v>
      </c>
      <c r="C36" s="170">
        <v>0</v>
      </c>
      <c r="D36" s="22">
        <v>11891</v>
      </c>
      <c r="E36" s="22">
        <v>11891</v>
      </c>
      <c r="F36" s="25">
        <v>0</v>
      </c>
    </row>
    <row r="37" spans="1:6" ht="15">
      <c r="A37" s="150" t="s">
        <v>231</v>
      </c>
      <c r="B37" s="30">
        <v>43526</v>
      </c>
      <c r="C37" s="170">
        <v>53943</v>
      </c>
      <c r="D37" s="22">
        <v>54578</v>
      </c>
      <c r="E37" s="22">
        <v>635</v>
      </c>
      <c r="F37" s="25">
        <v>101.17716849266817</v>
      </c>
    </row>
    <row r="38" spans="1:6" ht="15.75">
      <c r="A38" s="152"/>
      <c r="B38" s="28"/>
      <c r="C38" s="216"/>
      <c r="D38" s="27"/>
      <c r="E38" s="27"/>
      <c r="F38" s="29"/>
    </row>
    <row r="39" spans="1:6" ht="15.75">
      <c r="A39" s="151" t="s">
        <v>94</v>
      </c>
      <c r="B39" s="32">
        <v>6964731</v>
      </c>
      <c r="C39" s="224">
        <v>7261826</v>
      </c>
      <c r="D39" s="18">
        <v>7174842</v>
      </c>
      <c r="E39" s="18">
        <v>-86984</v>
      </c>
      <c r="F39" s="24">
        <v>98.8021745494866</v>
      </c>
    </row>
    <row r="40" spans="1:6" ht="15">
      <c r="A40" s="150" t="s">
        <v>11</v>
      </c>
      <c r="B40" s="30"/>
      <c r="C40" s="170"/>
      <c r="D40" s="22"/>
      <c r="E40" s="22"/>
      <c r="F40" s="25"/>
    </row>
    <row r="41" spans="1:6" ht="15">
      <c r="A41" s="150" t="s">
        <v>223</v>
      </c>
      <c r="B41" s="30">
        <v>451413</v>
      </c>
      <c r="C41" s="170">
        <v>531860</v>
      </c>
      <c r="D41" s="22">
        <v>517115</v>
      </c>
      <c r="E41" s="22">
        <v>-14745</v>
      </c>
      <c r="F41" s="25">
        <v>97.22765389388185</v>
      </c>
    </row>
    <row r="42" spans="1:6" ht="15">
      <c r="A42" s="150" t="s">
        <v>224</v>
      </c>
      <c r="B42" s="30">
        <v>3942160</v>
      </c>
      <c r="C42" s="170">
        <v>3992525</v>
      </c>
      <c r="D42" s="225">
        <v>3947671</v>
      </c>
      <c r="E42" s="225">
        <v>-44854</v>
      </c>
      <c r="F42" s="25">
        <v>98.8765505538475</v>
      </c>
    </row>
    <row r="43" spans="1:6" ht="15">
      <c r="A43" s="150" t="s">
        <v>225</v>
      </c>
      <c r="B43" s="30">
        <v>1041278</v>
      </c>
      <c r="C43" s="170">
        <v>1178835</v>
      </c>
      <c r="D43" s="22">
        <v>1131427</v>
      </c>
      <c r="E43" s="22">
        <v>-47408</v>
      </c>
      <c r="F43" s="25">
        <v>95.97840240576502</v>
      </c>
    </row>
    <row r="44" spans="1:6" ht="15">
      <c r="A44" s="150" t="s">
        <v>226</v>
      </c>
      <c r="B44" s="30">
        <v>4983438</v>
      </c>
      <c r="C44" s="170">
        <v>5171360</v>
      </c>
      <c r="D44" s="22">
        <v>5079098</v>
      </c>
      <c r="E44" s="22">
        <v>-92262</v>
      </c>
      <c r="F44" s="25">
        <v>98.21590452028093</v>
      </c>
    </row>
    <row r="45" spans="1:6" ht="15">
      <c r="A45" s="150" t="s">
        <v>227</v>
      </c>
      <c r="B45" s="30">
        <v>158020</v>
      </c>
      <c r="C45" s="170">
        <v>138187</v>
      </c>
      <c r="D45" s="22">
        <v>155142</v>
      </c>
      <c r="E45" s="22">
        <v>16955</v>
      </c>
      <c r="F45" s="25">
        <v>112.26960567926072</v>
      </c>
    </row>
    <row r="46" spans="1:6" ht="15">
      <c r="A46" s="150" t="s">
        <v>228</v>
      </c>
      <c r="B46" s="30">
        <v>95402</v>
      </c>
      <c r="C46" s="170">
        <v>68385</v>
      </c>
      <c r="D46" s="22">
        <v>55425</v>
      </c>
      <c r="E46" s="22">
        <v>-12960</v>
      </c>
      <c r="F46" s="25">
        <v>81.04847554288222</v>
      </c>
    </row>
    <row r="47" spans="1:6" ht="15">
      <c r="A47" s="150" t="s">
        <v>229</v>
      </c>
      <c r="B47" s="30">
        <v>327352</v>
      </c>
      <c r="C47" s="170">
        <v>321188</v>
      </c>
      <c r="D47" s="22">
        <v>342775</v>
      </c>
      <c r="E47" s="22">
        <v>21587</v>
      </c>
      <c r="F47" s="25">
        <v>106.72098584006875</v>
      </c>
    </row>
    <row r="48" spans="1:6" ht="15">
      <c r="A48" s="150" t="s">
        <v>230</v>
      </c>
      <c r="B48" s="30">
        <v>781891</v>
      </c>
      <c r="C48" s="170">
        <v>831217</v>
      </c>
      <c r="D48" s="22">
        <v>827390</v>
      </c>
      <c r="E48" s="22">
        <v>-3827</v>
      </c>
      <c r="F48" s="25">
        <v>99.53959074465513</v>
      </c>
    </row>
    <row r="49" spans="1:6" ht="15">
      <c r="A49" s="150" t="s">
        <v>231</v>
      </c>
      <c r="B49" s="30">
        <v>167215</v>
      </c>
      <c r="C49" s="170">
        <v>199629</v>
      </c>
      <c r="D49" s="22">
        <v>197897</v>
      </c>
      <c r="E49" s="22">
        <v>-1732</v>
      </c>
      <c r="F49" s="25">
        <v>99.1323905845343</v>
      </c>
    </row>
    <row r="50" spans="1:6" ht="15.75">
      <c r="A50" s="152"/>
      <c r="B50" s="28"/>
      <c r="C50" s="216"/>
      <c r="D50" s="27"/>
      <c r="E50" s="27"/>
      <c r="F50" s="29"/>
    </row>
    <row r="51" spans="1:6" ht="15.75">
      <c r="A51" s="151" t="s">
        <v>95</v>
      </c>
      <c r="B51" s="19">
        <v>6433093</v>
      </c>
      <c r="C51" s="224">
        <v>6705243</v>
      </c>
      <c r="D51" s="33">
        <v>6653267</v>
      </c>
      <c r="E51" s="18">
        <v>-51976</v>
      </c>
      <c r="F51" s="24">
        <v>99.22484539337351</v>
      </c>
    </row>
    <row r="52" spans="1:6" ht="15">
      <c r="A52" s="150" t="s">
        <v>11</v>
      </c>
      <c r="B52" s="23"/>
      <c r="C52" s="170"/>
      <c r="D52" s="22"/>
      <c r="E52" s="22"/>
      <c r="F52" s="25"/>
    </row>
    <row r="53" spans="1:6" ht="15">
      <c r="A53" s="150" t="s">
        <v>223</v>
      </c>
      <c r="B53" s="30">
        <v>428160</v>
      </c>
      <c r="C53" s="170">
        <v>452273</v>
      </c>
      <c r="D53" s="22">
        <v>399434</v>
      </c>
      <c r="E53" s="22">
        <v>-52839</v>
      </c>
      <c r="F53" s="25">
        <v>88.31701207014348</v>
      </c>
    </row>
    <row r="54" spans="1:6" ht="15">
      <c r="A54" s="150" t="s">
        <v>224</v>
      </c>
      <c r="B54" s="30">
        <v>4760341</v>
      </c>
      <c r="C54" s="170">
        <v>4960919</v>
      </c>
      <c r="D54" s="22">
        <v>4992741</v>
      </c>
      <c r="E54" s="22">
        <v>31822</v>
      </c>
      <c r="F54" s="25">
        <v>100.6414537306495</v>
      </c>
    </row>
    <row r="55" spans="1:6" ht="15">
      <c r="A55" s="150" t="s">
        <v>225</v>
      </c>
      <c r="B55" s="23">
        <v>879489</v>
      </c>
      <c r="C55" s="170">
        <v>933662</v>
      </c>
      <c r="D55" s="22">
        <v>901454</v>
      </c>
      <c r="E55" s="22">
        <v>-32208</v>
      </c>
      <c r="F55" s="25">
        <v>96.55035762406524</v>
      </c>
    </row>
    <row r="56" spans="1:6" ht="15">
      <c r="A56" s="150" t="s">
        <v>226</v>
      </c>
      <c r="B56" s="23">
        <v>5639830</v>
      </c>
      <c r="C56" s="170">
        <v>5894581</v>
      </c>
      <c r="D56" s="22">
        <v>5894195</v>
      </c>
      <c r="E56" s="22">
        <v>-386</v>
      </c>
      <c r="F56" s="25">
        <v>99.99345161259129</v>
      </c>
    </row>
    <row r="57" spans="1:6" ht="15">
      <c r="A57" s="150" t="s">
        <v>227</v>
      </c>
      <c r="B57" s="23">
        <v>43216</v>
      </c>
      <c r="C57" s="170">
        <v>45665</v>
      </c>
      <c r="D57" s="22">
        <v>44280</v>
      </c>
      <c r="E57" s="22">
        <v>-1385</v>
      </c>
      <c r="F57" s="25">
        <v>96.96704259279537</v>
      </c>
    </row>
    <row r="58" spans="1:6" ht="15">
      <c r="A58" s="150" t="s">
        <v>228</v>
      </c>
      <c r="B58" s="23">
        <v>33477</v>
      </c>
      <c r="C58" s="170">
        <v>22528</v>
      </c>
      <c r="D58" s="22">
        <v>16298</v>
      </c>
      <c r="E58" s="22">
        <v>-6230</v>
      </c>
      <c r="F58" s="25">
        <v>72.34552556818183</v>
      </c>
    </row>
    <row r="59" spans="1:6" ht="15">
      <c r="A59" s="150" t="s">
        <v>229</v>
      </c>
      <c r="B59" s="23">
        <v>175773</v>
      </c>
      <c r="C59" s="170">
        <v>171896</v>
      </c>
      <c r="D59" s="22">
        <v>174308</v>
      </c>
      <c r="E59" s="22">
        <v>2412</v>
      </c>
      <c r="F59" s="25">
        <v>101.4031740121934</v>
      </c>
    </row>
    <row r="60" spans="1:6" ht="15">
      <c r="A60" s="150" t="s">
        <v>231</v>
      </c>
      <c r="B60" s="23">
        <v>112637</v>
      </c>
      <c r="C60" s="170">
        <v>118300</v>
      </c>
      <c r="D60" s="22">
        <v>124752</v>
      </c>
      <c r="E60" s="22">
        <v>6452</v>
      </c>
      <c r="F60" s="25">
        <v>105.45393068469993</v>
      </c>
    </row>
    <row r="61" spans="1:6" ht="15.75">
      <c r="A61" s="152"/>
      <c r="B61" s="28"/>
      <c r="C61" s="216"/>
      <c r="D61" s="27"/>
      <c r="E61" s="27"/>
      <c r="F61" s="29"/>
    </row>
    <row r="62" spans="1:6" ht="15.75">
      <c r="A62" s="151" t="s">
        <v>96</v>
      </c>
      <c r="B62" s="19">
        <v>-25243</v>
      </c>
      <c r="C62" s="19">
        <v>7271</v>
      </c>
      <c r="D62" s="18">
        <v>-10063</v>
      </c>
      <c r="E62" s="18">
        <v>-17334</v>
      </c>
      <c r="F62" s="24">
        <v>-138.39911979095035</v>
      </c>
    </row>
    <row r="63" spans="1:6" ht="15">
      <c r="A63" s="150" t="s">
        <v>11</v>
      </c>
      <c r="B63" s="23"/>
      <c r="C63" s="23"/>
      <c r="D63" s="22"/>
      <c r="E63" s="22"/>
      <c r="F63" s="25"/>
    </row>
    <row r="64" spans="1:6" ht="15">
      <c r="A64" s="150" t="s">
        <v>223</v>
      </c>
      <c r="B64" s="23">
        <v>-23036</v>
      </c>
      <c r="C64" s="23">
        <v>44587</v>
      </c>
      <c r="D64" s="22">
        <v>74428</v>
      </c>
      <c r="E64" s="22">
        <v>29841</v>
      </c>
      <c r="F64" s="25">
        <v>166.92757978783052</v>
      </c>
    </row>
    <row r="65" spans="1:6" ht="15">
      <c r="A65" s="150" t="s">
        <v>224</v>
      </c>
      <c r="B65" s="23">
        <v>-1085609</v>
      </c>
      <c r="C65" s="23">
        <v>-1255786</v>
      </c>
      <c r="D65" s="22">
        <v>-1292889</v>
      </c>
      <c r="E65" s="22">
        <v>-37103</v>
      </c>
      <c r="F65" s="25">
        <v>102.95456391455231</v>
      </c>
    </row>
    <row r="66" spans="1:6" ht="15">
      <c r="A66" s="150" t="s">
        <v>225</v>
      </c>
      <c r="B66" s="23">
        <v>92970</v>
      </c>
      <c r="C66" s="23">
        <v>102196</v>
      </c>
      <c r="D66" s="22">
        <v>128184</v>
      </c>
      <c r="E66" s="22">
        <v>25988</v>
      </c>
      <c r="F66" s="25">
        <v>125.42956671493992</v>
      </c>
    </row>
    <row r="67" spans="1:6" ht="15">
      <c r="A67" s="150" t="s">
        <v>226</v>
      </c>
      <c r="B67" s="23">
        <v>-992639</v>
      </c>
      <c r="C67" s="23">
        <v>-1153590</v>
      </c>
      <c r="D67" s="22">
        <v>-1164705</v>
      </c>
      <c r="E67" s="22">
        <v>-11115</v>
      </c>
      <c r="F67" s="25">
        <v>100.96351390008581</v>
      </c>
    </row>
    <row r="68" spans="1:6" ht="15">
      <c r="A68" s="150" t="s">
        <v>227</v>
      </c>
      <c r="B68" s="23">
        <v>88517</v>
      </c>
      <c r="C68" s="23">
        <v>87522</v>
      </c>
      <c r="D68" s="22">
        <v>88058</v>
      </c>
      <c r="E68" s="22">
        <v>536</v>
      </c>
      <c r="F68" s="25">
        <v>100.61241744932703</v>
      </c>
    </row>
    <row r="69" spans="1:6" ht="15">
      <c r="A69" s="150" t="s">
        <v>228</v>
      </c>
      <c r="B69" s="23">
        <v>12527</v>
      </c>
      <c r="C69" s="23">
        <v>40857</v>
      </c>
      <c r="D69" s="22">
        <v>26202</v>
      </c>
      <c r="E69" s="22">
        <v>-14655</v>
      </c>
      <c r="F69" s="25">
        <v>64.13099346501212</v>
      </c>
    </row>
    <row r="70" spans="1:6" ht="15">
      <c r="A70" s="150" t="s">
        <v>229</v>
      </c>
      <c r="B70" s="23">
        <v>112844</v>
      </c>
      <c r="C70" s="23">
        <v>129292</v>
      </c>
      <c r="D70" s="22">
        <v>131888</v>
      </c>
      <c r="E70" s="22">
        <v>2596</v>
      </c>
      <c r="F70" s="25">
        <v>102.00785818148069</v>
      </c>
    </row>
    <row r="71" spans="1:6" ht="15">
      <c r="A71" s="150" t="s">
        <v>230</v>
      </c>
      <c r="B71" s="23">
        <v>765492</v>
      </c>
      <c r="C71" s="23">
        <v>831217</v>
      </c>
      <c r="D71" s="22">
        <v>815499</v>
      </c>
      <c r="E71" s="22">
        <v>-15718</v>
      </c>
      <c r="F71" s="25">
        <v>98.10903771217384</v>
      </c>
    </row>
    <row r="72" spans="1:6" ht="15">
      <c r="A72" s="150" t="s">
        <v>231</v>
      </c>
      <c r="B72" s="23">
        <v>11052</v>
      </c>
      <c r="C72" s="23">
        <v>27386</v>
      </c>
      <c r="D72" s="22">
        <v>18567</v>
      </c>
      <c r="E72" s="22">
        <v>-8819</v>
      </c>
      <c r="F72" s="25">
        <v>67.79741473745709</v>
      </c>
    </row>
    <row r="73" spans="1:6" ht="15.75">
      <c r="A73" s="152"/>
      <c r="B73" s="28"/>
      <c r="C73" s="216"/>
      <c r="D73" s="27"/>
      <c r="E73" s="27"/>
      <c r="F73" s="29"/>
    </row>
    <row r="74" spans="1:6" ht="15.75">
      <c r="A74" s="151" t="s">
        <v>97</v>
      </c>
      <c r="B74" s="19">
        <v>531638</v>
      </c>
      <c r="C74" s="19">
        <v>556583</v>
      </c>
      <c r="D74" s="18">
        <v>521575</v>
      </c>
      <c r="E74" s="18">
        <v>-35008</v>
      </c>
      <c r="F74" s="24">
        <v>93.71019237023049</v>
      </c>
    </row>
    <row r="75" spans="1:6" ht="15">
      <c r="A75" s="150" t="s">
        <v>11</v>
      </c>
      <c r="B75" s="23"/>
      <c r="C75" s="23"/>
      <c r="D75" s="22"/>
      <c r="E75" s="22"/>
      <c r="F75" s="25"/>
    </row>
    <row r="76" spans="1:6" ht="15">
      <c r="A76" s="150" t="s">
        <v>223</v>
      </c>
      <c r="B76" s="23">
        <v>23253</v>
      </c>
      <c r="C76" s="23">
        <v>79587</v>
      </c>
      <c r="D76" s="22">
        <v>117681</v>
      </c>
      <c r="E76" s="22">
        <v>38094</v>
      </c>
      <c r="F76" s="25">
        <v>147.86460100267632</v>
      </c>
    </row>
    <row r="77" spans="1:6" ht="15">
      <c r="A77" s="150" t="s">
        <v>224</v>
      </c>
      <c r="B77" s="23">
        <v>-818181</v>
      </c>
      <c r="C77" s="23">
        <v>-968394</v>
      </c>
      <c r="D77" s="22">
        <v>-1045070</v>
      </c>
      <c r="E77" s="22">
        <v>-76676</v>
      </c>
      <c r="F77" s="25">
        <v>107.9178516182463</v>
      </c>
    </row>
    <row r="78" spans="1:6" ht="15">
      <c r="A78" s="150" t="s">
        <v>225</v>
      </c>
      <c r="B78" s="23">
        <v>161789</v>
      </c>
      <c r="C78" s="23">
        <v>245173</v>
      </c>
      <c r="D78" s="22">
        <v>229973</v>
      </c>
      <c r="E78" s="22">
        <v>-15200</v>
      </c>
      <c r="F78" s="25">
        <v>93.80029611743545</v>
      </c>
    </row>
    <row r="79" spans="1:6" ht="15">
      <c r="A79" s="150" t="s">
        <v>226</v>
      </c>
      <c r="B79" s="23">
        <v>-656392</v>
      </c>
      <c r="C79" s="23">
        <v>-723221</v>
      </c>
      <c r="D79" s="22">
        <v>-815097</v>
      </c>
      <c r="E79" s="22">
        <v>-91876</v>
      </c>
      <c r="F79" s="25">
        <v>112.70372403456206</v>
      </c>
    </row>
    <row r="80" spans="1:6" ht="15">
      <c r="A80" s="150" t="s">
        <v>227</v>
      </c>
      <c r="B80" s="23">
        <v>114804</v>
      </c>
      <c r="C80" s="23">
        <v>92522</v>
      </c>
      <c r="D80" s="22">
        <v>110862</v>
      </c>
      <c r="E80" s="22">
        <v>18340</v>
      </c>
      <c r="F80" s="25">
        <v>119.82231253107369</v>
      </c>
    </row>
    <row r="81" spans="1:6" ht="15">
      <c r="A81" s="150" t="s">
        <v>228</v>
      </c>
      <c r="B81" s="23">
        <v>61925</v>
      </c>
      <c r="C81" s="23">
        <v>45857</v>
      </c>
      <c r="D81" s="22">
        <v>39127</v>
      </c>
      <c r="E81" s="22">
        <v>-6730</v>
      </c>
      <c r="F81" s="25">
        <v>85.3239418191334</v>
      </c>
    </row>
    <row r="82" spans="1:6" ht="15">
      <c r="A82" s="150" t="s">
        <v>229</v>
      </c>
      <c r="B82" s="23">
        <v>151579</v>
      </c>
      <c r="C82" s="23">
        <v>149292</v>
      </c>
      <c r="D82" s="22">
        <v>168467</v>
      </c>
      <c r="E82" s="22">
        <v>19175</v>
      </c>
      <c r="F82" s="25">
        <v>112.84395680947405</v>
      </c>
    </row>
    <row r="83" spans="1:6" ht="15">
      <c r="A83" s="150" t="s">
        <v>230</v>
      </c>
      <c r="B83" s="23">
        <v>781891</v>
      </c>
      <c r="C83" s="23">
        <v>831217</v>
      </c>
      <c r="D83" s="22">
        <v>827390</v>
      </c>
      <c r="E83" s="22">
        <v>-3827</v>
      </c>
      <c r="F83" s="25">
        <v>99.53959074465513</v>
      </c>
    </row>
    <row r="84" spans="1:6" ht="15">
      <c r="A84" s="150" t="s">
        <v>231</v>
      </c>
      <c r="B84" s="23">
        <v>54578</v>
      </c>
      <c r="C84" s="23">
        <v>81329</v>
      </c>
      <c r="D84" s="22">
        <v>73145</v>
      </c>
      <c r="E84" s="22">
        <v>-8184</v>
      </c>
      <c r="F84" s="226">
        <v>89.93716878358273</v>
      </c>
    </row>
    <row r="85" spans="1:6" ht="15">
      <c r="A85" s="152"/>
      <c r="B85" s="37"/>
      <c r="C85" s="28"/>
      <c r="D85" s="27"/>
      <c r="E85" s="27"/>
      <c r="F85" s="227"/>
    </row>
    <row r="86" spans="1:6" ht="15.75">
      <c r="A86" s="171" t="s">
        <v>236</v>
      </c>
      <c r="B86" s="217">
        <v>531638</v>
      </c>
      <c r="C86" s="228">
        <v>556583</v>
      </c>
      <c r="D86" s="33">
        <v>521575</v>
      </c>
      <c r="E86" s="33">
        <v>-35008</v>
      </c>
      <c r="F86" s="20">
        <v>93.71019237023049</v>
      </c>
    </row>
    <row r="87" spans="1:6" ht="15">
      <c r="A87" s="150" t="s">
        <v>11</v>
      </c>
      <c r="B87" s="30"/>
      <c r="C87" s="170"/>
      <c r="D87" s="22"/>
      <c r="E87" s="22"/>
      <c r="F87" s="25"/>
    </row>
    <row r="88" spans="1:6" ht="15">
      <c r="A88" s="150" t="s">
        <v>223</v>
      </c>
      <c r="B88" s="30">
        <v>43253</v>
      </c>
      <c r="C88" s="170">
        <v>35000</v>
      </c>
      <c r="D88" s="22">
        <v>46681</v>
      </c>
      <c r="E88" s="22">
        <v>11681</v>
      </c>
      <c r="F88" s="25">
        <v>133.37428571428572</v>
      </c>
    </row>
    <row r="89" spans="1:6" ht="15">
      <c r="A89" s="150" t="s">
        <v>224</v>
      </c>
      <c r="B89" s="30">
        <v>247819</v>
      </c>
      <c r="C89" s="170">
        <v>265081</v>
      </c>
      <c r="D89" s="22">
        <v>264930</v>
      </c>
      <c r="E89" s="22">
        <v>-151</v>
      </c>
      <c r="F89" s="25">
        <v>99.94303627947684</v>
      </c>
    </row>
    <row r="90" spans="1:6" ht="15">
      <c r="A90" s="150" t="s">
        <v>225</v>
      </c>
      <c r="B90" s="30">
        <v>101789</v>
      </c>
      <c r="C90" s="170">
        <v>145173</v>
      </c>
      <c r="D90" s="22">
        <v>69973</v>
      </c>
      <c r="E90" s="22">
        <v>-75200</v>
      </c>
      <c r="F90" s="25">
        <v>48.199734110337324</v>
      </c>
    </row>
    <row r="91" spans="1:6" ht="15">
      <c r="A91" s="150" t="s">
        <v>226</v>
      </c>
      <c r="B91" s="30">
        <v>349608</v>
      </c>
      <c r="C91" s="170">
        <v>410254</v>
      </c>
      <c r="D91" s="22">
        <v>334903</v>
      </c>
      <c r="E91" s="22">
        <v>-75351</v>
      </c>
      <c r="F91" s="25">
        <v>81.63308584437934</v>
      </c>
    </row>
    <row r="92" spans="1:6" ht="15">
      <c r="A92" s="150" t="s">
        <v>227</v>
      </c>
      <c r="B92" s="30">
        <v>22804</v>
      </c>
      <c r="C92" s="170">
        <v>5000</v>
      </c>
      <c r="D92" s="22">
        <v>17862</v>
      </c>
      <c r="E92" s="22">
        <v>12862</v>
      </c>
      <c r="F92" s="25">
        <v>357.24</v>
      </c>
    </row>
    <row r="93" spans="1:6" ht="15">
      <c r="A93" s="150" t="s">
        <v>228</v>
      </c>
      <c r="B93" s="30">
        <v>12925</v>
      </c>
      <c r="C93" s="170">
        <v>5000</v>
      </c>
      <c r="D93" s="22">
        <v>5127</v>
      </c>
      <c r="E93" s="22">
        <v>127</v>
      </c>
      <c r="F93" s="25">
        <v>102.54</v>
      </c>
    </row>
    <row r="94" spans="1:6" ht="15">
      <c r="A94" s="150" t="s">
        <v>229</v>
      </c>
      <c r="B94" s="30">
        <v>36579</v>
      </c>
      <c r="C94" s="170">
        <v>20000</v>
      </c>
      <c r="D94" s="22">
        <v>33467</v>
      </c>
      <c r="E94" s="22">
        <v>13467</v>
      </c>
      <c r="F94" s="25">
        <v>167.33499999999998</v>
      </c>
    </row>
    <row r="95" spans="1:6" ht="15">
      <c r="A95" s="150" t="s">
        <v>230</v>
      </c>
      <c r="B95" s="30">
        <v>11891</v>
      </c>
      <c r="C95" s="170">
        <v>0</v>
      </c>
      <c r="D95" s="22">
        <v>10390</v>
      </c>
      <c r="E95" s="22">
        <v>10390</v>
      </c>
      <c r="F95" s="25">
        <v>0</v>
      </c>
    </row>
    <row r="96" spans="1:6" ht="15">
      <c r="A96" s="152" t="s">
        <v>231</v>
      </c>
      <c r="B96" s="28">
        <v>54578</v>
      </c>
      <c r="C96" s="218">
        <v>81329</v>
      </c>
      <c r="D96" s="27">
        <v>73145</v>
      </c>
      <c r="E96" s="27">
        <v>-8184</v>
      </c>
      <c r="F96" s="29">
        <v>89.93716878358273</v>
      </c>
    </row>
    <row r="97" spans="1:6" ht="15.75">
      <c r="A97" s="17"/>
      <c r="C97" s="30"/>
      <c r="D97" s="30"/>
      <c r="E97" s="30"/>
      <c r="F97" s="30"/>
    </row>
    <row r="98" spans="1:6" ht="15">
      <c r="A98" s="153" t="s">
        <v>331</v>
      </c>
      <c r="C98" s="30"/>
      <c r="D98" s="154"/>
      <c r="E98" s="154"/>
      <c r="F98" s="30"/>
    </row>
    <row r="99" spans="1:6" ht="15">
      <c r="A99" s="153" t="s">
        <v>351</v>
      </c>
      <c r="C99" s="30"/>
      <c r="D99" s="154"/>
      <c r="E99" s="154"/>
      <c r="F99" s="30"/>
    </row>
    <row r="100" spans="1:6" ht="15">
      <c r="A100" s="31" t="s">
        <v>350</v>
      </c>
      <c r="D100" s="30"/>
      <c r="E100" s="30"/>
      <c r="F100" s="30"/>
    </row>
  </sheetData>
  <sheetProtection/>
  <mergeCells count="2">
    <mergeCell ref="A3:F3"/>
    <mergeCell ref="A4:F4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8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B1">
      <selection activeCell="O9" sqref="O9"/>
    </sheetView>
  </sheetViews>
  <sheetFormatPr defaultColWidth="9.140625" defaultRowHeight="12.75"/>
  <cols>
    <col min="1" max="1" width="25.421875" style="13" customWidth="1"/>
    <col min="2" max="2" width="16.7109375" style="13" customWidth="1"/>
    <col min="3" max="3" width="17.140625" style="13" customWidth="1"/>
    <col min="4" max="4" width="17.28125" style="13" customWidth="1"/>
    <col min="5" max="5" width="14.57421875" style="13" customWidth="1"/>
    <col min="6" max="6" width="15.57421875" style="13" customWidth="1"/>
    <col min="7" max="7" width="15.421875" style="13" customWidth="1"/>
    <col min="8" max="8" width="11.00390625" style="13" customWidth="1"/>
    <col min="9" max="9" width="2.57421875" style="13" hidden="1" customWidth="1"/>
    <col min="10" max="16384" width="9.140625" style="13" customWidth="1"/>
  </cols>
  <sheetData>
    <row r="1" spans="7:8" ht="15">
      <c r="G1" s="490" t="s">
        <v>281</v>
      </c>
      <c r="H1" s="490"/>
    </row>
    <row r="2" spans="1:8" ht="18">
      <c r="A2" s="520" t="s">
        <v>275</v>
      </c>
      <c r="B2" s="520"/>
      <c r="C2" s="520"/>
      <c r="D2" s="520"/>
      <c r="E2" s="520"/>
      <c r="F2" s="520"/>
      <c r="G2" s="520"/>
      <c r="H2" s="142"/>
    </row>
    <row r="3" spans="1:9" ht="15.75">
      <c r="A3" s="521" t="s">
        <v>274</v>
      </c>
      <c r="B3" s="521"/>
      <c r="C3" s="521"/>
      <c r="D3" s="521"/>
      <c r="E3" s="521"/>
      <c r="F3" s="521"/>
      <c r="G3" s="521"/>
      <c r="H3" s="143"/>
      <c r="I3" s="116"/>
    </row>
    <row r="4" spans="1:9" ht="15">
      <c r="A4" s="39"/>
      <c r="B4" s="39"/>
      <c r="C4" s="39"/>
      <c r="D4" s="39"/>
      <c r="E4" s="39"/>
      <c r="F4" s="39"/>
      <c r="G4" s="523" t="s">
        <v>337</v>
      </c>
      <c r="H4" s="523"/>
      <c r="I4" s="155"/>
    </row>
    <row r="5" spans="1:9" ht="64.5" customHeight="1">
      <c r="A5" s="156" t="s">
        <v>90</v>
      </c>
      <c r="B5" s="156" t="s">
        <v>310</v>
      </c>
      <c r="C5" s="156" t="s">
        <v>332</v>
      </c>
      <c r="D5" s="156" t="s">
        <v>333</v>
      </c>
      <c r="E5" s="156" t="s">
        <v>334</v>
      </c>
      <c r="F5" s="156" t="s">
        <v>311</v>
      </c>
      <c r="G5" s="156" t="s">
        <v>180</v>
      </c>
      <c r="H5" s="156" t="s">
        <v>181</v>
      </c>
      <c r="I5" s="156" t="s">
        <v>181</v>
      </c>
    </row>
    <row r="6" spans="1:9" ht="15">
      <c r="A6" s="157" t="s">
        <v>77</v>
      </c>
      <c r="B6" s="157">
        <v>1</v>
      </c>
      <c r="C6" s="157">
        <v>2</v>
      </c>
      <c r="D6" s="157">
        <v>3</v>
      </c>
      <c r="E6" s="157">
        <v>4</v>
      </c>
      <c r="F6" s="157">
        <v>5</v>
      </c>
      <c r="G6" s="157">
        <v>6</v>
      </c>
      <c r="H6" s="157">
        <v>7</v>
      </c>
      <c r="I6" s="157">
        <v>8</v>
      </c>
    </row>
    <row r="7" spans="1:9" ht="15.75">
      <c r="A7" s="219" t="s">
        <v>335</v>
      </c>
      <c r="B7" s="220">
        <v>167215</v>
      </c>
      <c r="C7" s="220">
        <v>199629</v>
      </c>
      <c r="D7" s="220">
        <v>199629</v>
      </c>
      <c r="E7" s="220">
        <v>197897</v>
      </c>
      <c r="F7" s="160">
        <f>SUM(E7/C7)*100</f>
        <v>99.1323905845343</v>
      </c>
      <c r="G7" s="160">
        <f>SUM(E7/D7)*100</f>
        <v>99.1323905845343</v>
      </c>
      <c r="H7" s="221">
        <f>+E7-D7</f>
        <v>-1732</v>
      </c>
      <c r="I7" s="161">
        <v>-118</v>
      </c>
    </row>
    <row r="8" spans="1:9" ht="31.5">
      <c r="A8" s="158" t="s">
        <v>336</v>
      </c>
      <c r="B8" s="159">
        <v>112637</v>
      </c>
      <c r="C8" s="159">
        <v>118300</v>
      </c>
      <c r="D8" s="159">
        <v>126000</v>
      </c>
      <c r="E8" s="159">
        <v>124752</v>
      </c>
      <c r="F8" s="160">
        <f>SUM(E8/C8)*100</f>
        <v>105.45393068469993</v>
      </c>
      <c r="G8" s="160">
        <f>SUM(E8/D8)*100</f>
        <v>99.00952380952381</v>
      </c>
      <c r="H8" s="222">
        <f>+E8-D8</f>
        <v>-1248</v>
      </c>
      <c r="I8" s="161">
        <v>-1074</v>
      </c>
    </row>
    <row r="9" spans="1:9" ht="15">
      <c r="A9" s="162" t="s">
        <v>11</v>
      </c>
      <c r="B9" s="163"/>
      <c r="C9" s="163"/>
      <c r="D9" s="163"/>
      <c r="E9" s="163"/>
      <c r="F9" s="160"/>
      <c r="G9" s="160"/>
      <c r="H9" s="222"/>
      <c r="I9" s="161"/>
    </row>
    <row r="10" spans="1:9" ht="15">
      <c r="A10" s="164" t="s">
        <v>98</v>
      </c>
      <c r="B10" s="165">
        <v>1227</v>
      </c>
      <c r="C10" s="165">
        <v>5393</v>
      </c>
      <c r="D10" s="165">
        <v>7980</v>
      </c>
      <c r="E10" s="165">
        <v>7969</v>
      </c>
      <c r="F10" s="160">
        <f>SUM(E10/C10)*100</f>
        <v>147.76562210272576</v>
      </c>
      <c r="G10" s="160">
        <f>SUM(E10/D10)*100</f>
        <v>99.86215538847118</v>
      </c>
      <c r="H10" s="222">
        <f>+E10-D10</f>
        <v>-11</v>
      </c>
      <c r="I10" s="161">
        <v>-2177</v>
      </c>
    </row>
    <row r="11" spans="1:9" ht="15">
      <c r="A11" s="164" t="s">
        <v>99</v>
      </c>
      <c r="B11" s="165">
        <v>111410</v>
      </c>
      <c r="C11" s="165">
        <v>112907</v>
      </c>
      <c r="D11" s="165">
        <v>118020</v>
      </c>
      <c r="E11" s="165">
        <v>116783</v>
      </c>
      <c r="F11" s="160">
        <f>SUM(E11/C11)*100</f>
        <v>103.43291381402393</v>
      </c>
      <c r="G11" s="160">
        <f>SUM(E11/D11)*100</f>
        <v>98.95187256397222</v>
      </c>
      <c r="H11" s="222">
        <f>+E11-D11</f>
        <v>-1237</v>
      </c>
      <c r="I11" s="161">
        <v>1102</v>
      </c>
    </row>
    <row r="12" spans="1:9" ht="15">
      <c r="A12" s="162" t="s">
        <v>56</v>
      </c>
      <c r="B12" s="163"/>
      <c r="C12" s="163"/>
      <c r="D12" s="163"/>
      <c r="E12" s="163"/>
      <c r="F12" s="160"/>
      <c r="G12" s="160"/>
      <c r="H12" s="222">
        <f>+E12-D12</f>
        <v>0</v>
      </c>
      <c r="I12" s="161"/>
    </row>
    <row r="13" spans="1:9" ht="15">
      <c r="A13" s="164" t="s">
        <v>100</v>
      </c>
      <c r="B13" s="165">
        <v>75984</v>
      </c>
      <c r="C13" s="165">
        <v>76818</v>
      </c>
      <c r="D13" s="165">
        <v>77098</v>
      </c>
      <c r="E13" s="165">
        <v>76694</v>
      </c>
      <c r="F13" s="160">
        <f>SUM(E13/C13)*100</f>
        <v>99.83857949959645</v>
      </c>
      <c r="G13" s="160">
        <f>SUM(E13/D13)*100</f>
        <v>99.47599159511272</v>
      </c>
      <c r="H13" s="222">
        <f>+E13-D13</f>
        <v>-404</v>
      </c>
      <c r="I13" s="161">
        <v>-579</v>
      </c>
    </row>
    <row r="14" spans="1:9" ht="15">
      <c r="A14" s="166"/>
      <c r="B14" s="167"/>
      <c r="C14" s="167"/>
      <c r="D14" s="167"/>
      <c r="E14" s="167"/>
      <c r="F14" s="168"/>
      <c r="G14" s="167"/>
      <c r="H14" s="167"/>
      <c r="I14" s="169"/>
    </row>
    <row r="15" spans="1:9" ht="15">
      <c r="A15" s="522"/>
      <c r="B15" s="522"/>
      <c r="C15" s="522"/>
      <c r="D15" s="522"/>
      <c r="E15" s="522"/>
      <c r="F15" s="522"/>
      <c r="G15" s="522"/>
      <c r="H15" s="166"/>
      <c r="I15" s="169"/>
    </row>
  </sheetData>
  <sheetProtection/>
  <mergeCells count="5">
    <mergeCell ref="A2:G2"/>
    <mergeCell ref="A3:G3"/>
    <mergeCell ref="A15:G15"/>
    <mergeCell ref="G1:H1"/>
    <mergeCell ref="G4:H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view="pageBreakPreview" zoomScale="80" zoomScaleSheetLayoutView="80" zoomScalePageLayoutView="0" workbookViewId="0" topLeftCell="A1">
      <selection activeCell="E14" sqref="E14"/>
    </sheetView>
  </sheetViews>
  <sheetFormatPr defaultColWidth="8.00390625" defaultRowHeight="12.75"/>
  <cols>
    <col min="1" max="1" width="45.00390625" style="14" customWidth="1"/>
    <col min="2" max="2" width="14.7109375" style="14" customWidth="1"/>
    <col min="3" max="4" width="14.7109375" style="15" customWidth="1"/>
    <col min="5" max="8" width="14.7109375" style="14" customWidth="1"/>
    <col min="9" max="9" width="12.57421875" style="14" customWidth="1"/>
    <col min="10" max="10" width="15.28125" style="14" customWidth="1"/>
    <col min="11" max="11" width="11.57421875" style="14" customWidth="1"/>
    <col min="12" max="12" width="10.7109375" style="14" customWidth="1"/>
    <col min="13" max="16384" width="8.00390625" style="14" customWidth="1"/>
  </cols>
  <sheetData>
    <row r="1" spans="1:7" ht="15" customHeight="1">
      <c r="A1" s="120"/>
      <c r="B1" s="15"/>
      <c r="D1" s="14"/>
      <c r="F1" s="16" t="s">
        <v>325</v>
      </c>
      <c r="G1" s="21"/>
    </row>
    <row r="2" spans="1:10" ht="15">
      <c r="A2" s="120"/>
      <c r="B2" s="15"/>
      <c r="D2" s="14"/>
      <c r="G2" s="36"/>
      <c r="J2" s="21"/>
    </row>
    <row r="3" spans="1:10" ht="18">
      <c r="A3" s="502" t="s">
        <v>277</v>
      </c>
      <c r="B3" s="502"/>
      <c r="C3" s="502"/>
      <c r="D3" s="502"/>
      <c r="E3" s="502"/>
      <c r="F3" s="502"/>
      <c r="G3" s="21"/>
      <c r="J3" s="21"/>
    </row>
    <row r="4" spans="4:10" ht="15">
      <c r="D4" s="14"/>
      <c r="F4" s="16" t="s">
        <v>337</v>
      </c>
      <c r="J4" s="21"/>
    </row>
    <row r="5" spans="1:10" ht="47.25">
      <c r="A5" s="175" t="s">
        <v>90</v>
      </c>
      <c r="B5" s="174" t="s">
        <v>326</v>
      </c>
      <c r="C5" s="174" t="s">
        <v>327</v>
      </c>
      <c r="D5" s="176" t="s">
        <v>328</v>
      </c>
      <c r="E5" s="177" t="s">
        <v>329</v>
      </c>
      <c r="F5" s="177" t="s">
        <v>330</v>
      </c>
      <c r="J5" s="21"/>
    </row>
    <row r="6" spans="1:10" ht="15">
      <c r="A6" s="210" t="s">
        <v>77</v>
      </c>
      <c r="B6" s="210">
        <v>1</v>
      </c>
      <c r="C6" s="211">
        <v>2</v>
      </c>
      <c r="D6" s="210">
        <v>3</v>
      </c>
      <c r="E6" s="210">
        <v>4</v>
      </c>
      <c r="F6" s="212">
        <v>5</v>
      </c>
      <c r="G6" s="21"/>
      <c r="J6" s="21"/>
    </row>
    <row r="7" spans="1:10" ht="15.75">
      <c r="A7" s="213"/>
      <c r="B7" s="34"/>
      <c r="C7" s="34"/>
      <c r="D7" s="214"/>
      <c r="E7" s="214"/>
      <c r="F7" s="215"/>
      <c r="G7" s="21"/>
      <c r="J7" s="21"/>
    </row>
    <row r="8" spans="1:10" ht="15.75">
      <c r="A8" s="151" t="s">
        <v>237</v>
      </c>
      <c r="B8" s="32">
        <v>782046</v>
      </c>
      <c r="C8" s="19">
        <v>402459</v>
      </c>
      <c r="D8" s="18">
        <v>403223</v>
      </c>
      <c r="E8" s="18">
        <v>764</v>
      </c>
      <c r="F8" s="24">
        <v>100.18983300162252</v>
      </c>
      <c r="G8" s="21"/>
      <c r="J8" s="21"/>
    </row>
    <row r="9" spans="1:10" ht="15">
      <c r="A9" s="150" t="s">
        <v>11</v>
      </c>
      <c r="B9" s="30"/>
      <c r="C9" s="170"/>
      <c r="D9" s="22"/>
      <c r="E9" s="22"/>
      <c r="F9" s="25"/>
      <c r="J9" s="21"/>
    </row>
    <row r="10" spans="1:10" ht="15">
      <c r="A10" s="150" t="s">
        <v>238</v>
      </c>
      <c r="B10" s="30">
        <v>686743</v>
      </c>
      <c r="C10" s="170">
        <v>351835</v>
      </c>
      <c r="D10" s="22">
        <v>353513</v>
      </c>
      <c r="E10" s="22">
        <v>1678</v>
      </c>
      <c r="F10" s="25">
        <v>100.47692810550399</v>
      </c>
      <c r="G10" s="21"/>
      <c r="J10" s="21"/>
    </row>
    <row r="11" spans="1:10" ht="15">
      <c r="A11" s="150" t="s">
        <v>239</v>
      </c>
      <c r="B11" s="30">
        <v>43775</v>
      </c>
      <c r="C11" s="170">
        <v>20700</v>
      </c>
      <c r="D11" s="22">
        <v>22870</v>
      </c>
      <c r="E11" s="22">
        <v>2170</v>
      </c>
      <c r="F11" s="25">
        <v>110.48309178743962</v>
      </c>
      <c r="J11" s="21"/>
    </row>
    <row r="12" spans="1:10" ht="15">
      <c r="A12" s="150" t="s">
        <v>240</v>
      </c>
      <c r="B12" s="30">
        <v>2217</v>
      </c>
      <c r="C12" s="170">
        <v>1091</v>
      </c>
      <c r="D12" s="22">
        <v>1053</v>
      </c>
      <c r="E12" s="22">
        <v>-38</v>
      </c>
      <c r="F12" s="25">
        <v>96.51695692025665</v>
      </c>
      <c r="J12" s="21"/>
    </row>
    <row r="13" spans="1:10" ht="15">
      <c r="A13" s="150" t="s">
        <v>241</v>
      </c>
      <c r="B13" s="30">
        <v>49035</v>
      </c>
      <c r="C13" s="170">
        <v>28598</v>
      </c>
      <c r="D13" s="22">
        <v>25637</v>
      </c>
      <c r="E13" s="22">
        <v>-2961</v>
      </c>
      <c r="F13" s="25">
        <v>89.64612909993706</v>
      </c>
      <c r="G13" s="21"/>
      <c r="J13" s="21"/>
    </row>
    <row r="14" spans="1:10" ht="15">
      <c r="A14" s="150" t="s">
        <v>242</v>
      </c>
      <c r="B14" s="30">
        <v>276</v>
      </c>
      <c r="C14" s="170">
        <v>235</v>
      </c>
      <c r="D14" s="22">
        <v>150</v>
      </c>
      <c r="E14" s="22">
        <v>-85</v>
      </c>
      <c r="F14" s="25">
        <v>63.829787234042556</v>
      </c>
      <c r="J14" s="21"/>
    </row>
    <row r="15" spans="1:10" ht="15.75">
      <c r="A15" s="152"/>
      <c r="B15" s="28"/>
      <c r="C15" s="216"/>
      <c r="D15" s="27"/>
      <c r="E15" s="27"/>
      <c r="F15" s="29"/>
      <c r="J15" s="21"/>
    </row>
    <row r="16" spans="1:7" ht="15.75">
      <c r="A16" s="171" t="s">
        <v>243</v>
      </c>
      <c r="B16" s="217">
        <v>804857</v>
      </c>
      <c r="C16" s="34">
        <v>416110</v>
      </c>
      <c r="D16" s="33">
        <v>413627</v>
      </c>
      <c r="E16" s="33">
        <v>-2483</v>
      </c>
      <c r="F16" s="20">
        <v>99.40328278580182</v>
      </c>
      <c r="G16" s="21"/>
    </row>
    <row r="17" spans="1:7" ht="15">
      <c r="A17" s="150" t="s">
        <v>11</v>
      </c>
      <c r="B17" s="23"/>
      <c r="C17" s="23"/>
      <c r="D17" s="22"/>
      <c r="E17" s="22"/>
      <c r="F17" s="25"/>
      <c r="G17" s="21"/>
    </row>
    <row r="18" spans="1:6" ht="27.75" customHeight="1">
      <c r="A18" s="150" t="s">
        <v>244</v>
      </c>
      <c r="B18" s="30">
        <v>728937</v>
      </c>
      <c r="C18" s="23">
        <v>372692</v>
      </c>
      <c r="D18" s="22">
        <v>376406</v>
      </c>
      <c r="E18" s="22">
        <v>3714</v>
      </c>
      <c r="F18" s="25">
        <v>100.99653333047127</v>
      </c>
    </row>
    <row r="19" spans="1:6" ht="15">
      <c r="A19" s="150" t="s">
        <v>312</v>
      </c>
      <c r="B19" s="23">
        <v>683174</v>
      </c>
      <c r="C19" s="23">
        <v>350955</v>
      </c>
      <c r="D19" s="22">
        <v>352545</v>
      </c>
      <c r="E19" s="22">
        <v>1590</v>
      </c>
      <c r="F19" s="25">
        <v>100.45304953626533</v>
      </c>
    </row>
    <row r="20" spans="1:6" ht="15">
      <c r="A20" s="150" t="s">
        <v>313</v>
      </c>
      <c r="B20" s="23">
        <v>43557</v>
      </c>
      <c r="C20" s="23">
        <v>20648</v>
      </c>
      <c r="D20" s="22">
        <v>22810</v>
      </c>
      <c r="E20" s="22">
        <v>2162</v>
      </c>
      <c r="F20" s="25">
        <v>110.47074777218133</v>
      </c>
    </row>
    <row r="21" spans="1:7" ht="15">
      <c r="A21" s="150" t="s">
        <v>314</v>
      </c>
      <c r="B21" s="23">
        <v>2206</v>
      </c>
      <c r="C21" s="23">
        <v>1089</v>
      </c>
      <c r="D21" s="22">
        <v>1051</v>
      </c>
      <c r="E21" s="22">
        <v>-38</v>
      </c>
      <c r="F21" s="25">
        <v>96.51056014692378</v>
      </c>
      <c r="G21" s="21"/>
    </row>
    <row r="22" spans="1:6" ht="15">
      <c r="A22" s="150" t="s">
        <v>245</v>
      </c>
      <c r="B22" s="23">
        <v>48789</v>
      </c>
      <c r="C22" s="23">
        <v>28526</v>
      </c>
      <c r="D22" s="22">
        <v>25574</v>
      </c>
      <c r="E22" s="22">
        <v>-2952</v>
      </c>
      <c r="F22" s="25">
        <v>89.65154595807334</v>
      </c>
    </row>
    <row r="23" spans="1:6" ht="15">
      <c r="A23" s="150" t="s">
        <v>246</v>
      </c>
      <c r="B23" s="23">
        <v>276</v>
      </c>
      <c r="C23" s="23">
        <v>235</v>
      </c>
      <c r="D23" s="22">
        <v>150</v>
      </c>
      <c r="E23" s="22">
        <v>-85</v>
      </c>
      <c r="F23" s="25">
        <v>63.829787234042556</v>
      </c>
    </row>
    <row r="24" spans="1:7" ht="15">
      <c r="A24" s="150" t="s">
        <v>247</v>
      </c>
      <c r="B24" s="23">
        <v>52</v>
      </c>
      <c r="C24" s="23">
        <v>0</v>
      </c>
      <c r="D24" s="22">
        <v>61</v>
      </c>
      <c r="E24" s="22">
        <v>61</v>
      </c>
      <c r="F24" s="25">
        <v>0</v>
      </c>
      <c r="G24" s="15"/>
    </row>
    <row r="25" spans="1:7" ht="15">
      <c r="A25" s="152" t="s">
        <v>248</v>
      </c>
      <c r="B25" s="28">
        <v>26803</v>
      </c>
      <c r="C25" s="218">
        <v>14657</v>
      </c>
      <c r="D25" s="27">
        <v>11436</v>
      </c>
      <c r="E25" s="27">
        <v>-3221</v>
      </c>
      <c r="F25" s="29">
        <v>78.024152282186</v>
      </c>
      <c r="G25" s="15"/>
    </row>
    <row r="26" spans="1:7" ht="15.75">
      <c r="A26" s="17"/>
      <c r="C26" s="30"/>
      <c r="D26" s="30"/>
      <c r="E26" s="30"/>
      <c r="F26" s="30"/>
      <c r="G26" s="15"/>
    </row>
    <row r="27" spans="1:6" ht="15">
      <c r="A27" s="153" t="s">
        <v>331</v>
      </c>
      <c r="C27" s="30"/>
      <c r="D27" s="154"/>
      <c r="E27" s="154"/>
      <c r="F27" s="30"/>
    </row>
    <row r="32" spans="5:7" ht="15">
      <c r="E32" s="21"/>
      <c r="F32" s="21"/>
      <c r="G32" s="21"/>
    </row>
    <row r="35" spans="3:4" ht="15">
      <c r="C35" s="14"/>
      <c r="D35" s="14"/>
    </row>
    <row r="36" spans="3:7" ht="15">
      <c r="C36" s="14"/>
      <c r="D36" s="14"/>
      <c r="E36" s="21"/>
      <c r="F36" s="21"/>
      <c r="G36" s="21"/>
    </row>
  </sheetData>
  <sheetProtection/>
  <mergeCells count="1">
    <mergeCell ref="A3:F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V2:X2"/>
  <sheetViews>
    <sheetView view="pageBreakPreview" zoomScale="40" zoomScaleSheetLayoutView="40" zoomScalePageLayoutView="0" workbookViewId="0" topLeftCell="A1">
      <selection activeCell="Z27" sqref="Z27"/>
    </sheetView>
  </sheetViews>
  <sheetFormatPr defaultColWidth="9.140625" defaultRowHeight="12.75"/>
  <cols>
    <col min="23" max="23" width="3.421875" style="0" customWidth="1"/>
    <col min="24" max="24" width="11.7109375" style="0" customWidth="1"/>
  </cols>
  <sheetData>
    <row r="2" spans="22:24" ht="20.25">
      <c r="V2" s="524" t="s">
        <v>309</v>
      </c>
      <c r="W2" s="524"/>
      <c r="X2" s="524"/>
    </row>
  </sheetData>
  <sheetProtection/>
  <mergeCells count="1">
    <mergeCell ref="V2:X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5"/>
  <sheetViews>
    <sheetView showGridLines="0" tabSelected="1" zoomScalePageLayoutView="0" workbookViewId="0" topLeftCell="A1">
      <selection activeCell="D16" sqref="D16"/>
    </sheetView>
  </sheetViews>
  <sheetFormatPr defaultColWidth="9.140625" defaultRowHeight="12.75"/>
  <cols>
    <col min="1" max="1" width="24.7109375" style="0" customWidth="1"/>
    <col min="2" max="2" width="19.8515625" style="0" bestFit="1" customWidth="1"/>
    <col min="3" max="3" width="21.57421875" style="0" bestFit="1" customWidth="1"/>
    <col min="4" max="4" width="20.8515625" style="0" customWidth="1"/>
    <col min="5" max="5" width="18.8515625" style="0" customWidth="1"/>
    <col min="6" max="6" width="19.140625" style="0" bestFit="1" customWidth="1"/>
    <col min="7" max="7" width="20.140625" style="0" bestFit="1" customWidth="1"/>
    <col min="8" max="8" width="24.140625" style="0" customWidth="1"/>
    <col min="9" max="9" width="18.57421875" style="0" customWidth="1"/>
    <col min="10" max="10" width="22.28125" style="0" bestFit="1" customWidth="1"/>
  </cols>
  <sheetData>
    <row r="1" spans="1:10" ht="15">
      <c r="A1" s="57"/>
      <c r="B1" s="57"/>
      <c r="C1" s="57"/>
      <c r="D1" s="57"/>
      <c r="E1" s="57"/>
      <c r="F1" s="57"/>
      <c r="G1" s="57"/>
      <c r="H1" s="57"/>
      <c r="I1" s="57"/>
      <c r="J1" s="40" t="s">
        <v>256</v>
      </c>
    </row>
    <row r="2" spans="1:10" ht="15" customHeight="1">
      <c r="A2" s="444" t="s">
        <v>322</v>
      </c>
      <c r="B2" s="444"/>
      <c r="C2" s="444"/>
      <c r="D2" s="444"/>
      <c r="E2" s="444"/>
      <c r="F2" s="444"/>
      <c r="G2" s="444"/>
      <c r="H2" s="444"/>
      <c r="I2" s="444"/>
      <c r="J2" s="444"/>
    </row>
    <row r="3" spans="1:10" ht="15.75" customHeight="1">
      <c r="A3" s="445" t="s">
        <v>255</v>
      </c>
      <c r="B3" s="445"/>
      <c r="C3" s="445"/>
      <c r="D3" s="445"/>
      <c r="E3" s="445"/>
      <c r="F3" s="445"/>
      <c r="G3" s="445"/>
      <c r="H3" s="445"/>
      <c r="I3" s="445"/>
      <c r="J3" s="445"/>
    </row>
    <row r="4" spans="1:10" ht="15">
      <c r="A4" s="59"/>
      <c r="B4" s="57"/>
      <c r="C4" s="57"/>
      <c r="D4" s="57"/>
      <c r="E4" s="57"/>
      <c r="F4" s="57"/>
      <c r="G4" s="57"/>
      <c r="H4" s="57"/>
      <c r="I4" s="57"/>
      <c r="J4" s="38" t="s">
        <v>130</v>
      </c>
    </row>
    <row r="5" ht="13.5" thickBot="1"/>
    <row r="6" spans="1:10" s="127" customFormat="1" ht="63">
      <c r="A6" s="128"/>
      <c r="B6" s="129" t="s">
        <v>28</v>
      </c>
      <c r="C6" s="129" t="s">
        <v>29</v>
      </c>
      <c r="D6" s="129" t="s">
        <v>30</v>
      </c>
      <c r="E6" s="129" t="s">
        <v>31</v>
      </c>
      <c r="F6" s="129" t="s">
        <v>32</v>
      </c>
      <c r="G6" s="129" t="s">
        <v>33</v>
      </c>
      <c r="H6" s="129" t="s">
        <v>34</v>
      </c>
      <c r="I6" s="129" t="s">
        <v>35</v>
      </c>
      <c r="J6" s="130" t="s">
        <v>285</v>
      </c>
    </row>
    <row r="7" spans="1:10" ht="60.75">
      <c r="A7" s="525" t="s">
        <v>286</v>
      </c>
      <c r="B7" s="526">
        <v>43583911.06</v>
      </c>
      <c r="C7" s="526">
        <v>106218128.59</v>
      </c>
      <c r="D7" s="526">
        <v>46508627.84</v>
      </c>
      <c r="E7" s="526">
        <v>1878596.34</v>
      </c>
      <c r="F7" s="526">
        <v>4188664.81</v>
      </c>
      <c r="G7" s="526">
        <v>12589.2</v>
      </c>
      <c r="H7" s="526">
        <v>0</v>
      </c>
      <c r="I7" s="526">
        <v>820481.56</v>
      </c>
      <c r="J7" s="526">
        <v>203210999.4</v>
      </c>
    </row>
    <row r="8" spans="1:10" ht="15">
      <c r="A8" s="527" t="s">
        <v>36</v>
      </c>
      <c r="B8" s="526">
        <v>1440846.52</v>
      </c>
      <c r="C8" s="526">
        <v>591336.49</v>
      </c>
      <c r="D8" s="526">
        <v>4038543.8</v>
      </c>
      <c r="E8" s="526">
        <v>291790.77</v>
      </c>
      <c r="F8" s="526">
        <v>0</v>
      </c>
      <c r="G8" s="526">
        <v>0</v>
      </c>
      <c r="H8" s="526">
        <v>1441673.36</v>
      </c>
      <c r="I8" s="526">
        <v>6527467.51</v>
      </c>
      <c r="J8" s="526">
        <v>14330920.45</v>
      </c>
    </row>
    <row r="9" spans="1:10" ht="15">
      <c r="A9" s="527" t="s">
        <v>37</v>
      </c>
      <c r="B9" s="526">
        <v>4572.64</v>
      </c>
      <c r="C9" s="526">
        <v>0</v>
      </c>
      <c r="D9" s="526">
        <v>2552682.95</v>
      </c>
      <c r="E9" s="526">
        <v>91889.73000000001</v>
      </c>
      <c r="F9" s="526">
        <v>0</v>
      </c>
      <c r="G9" s="526">
        <v>0</v>
      </c>
      <c r="H9" s="526">
        <v>1440846.52</v>
      </c>
      <c r="I9" s="526">
        <v>4921671.06</v>
      </c>
      <c r="J9" s="526">
        <v>9010924.899999999</v>
      </c>
    </row>
    <row r="10" spans="1:10" ht="15">
      <c r="A10" s="527" t="s">
        <v>38</v>
      </c>
      <c r="B10" s="526">
        <v>0</v>
      </c>
      <c r="C10" s="526">
        <v>0</v>
      </c>
      <c r="D10" s="526">
        <v>0</v>
      </c>
      <c r="E10" s="526">
        <v>0</v>
      </c>
      <c r="F10" s="526">
        <v>0</v>
      </c>
      <c r="G10" s="526">
        <v>0</v>
      </c>
      <c r="H10" s="526">
        <v>0</v>
      </c>
      <c r="I10" s="526">
        <v>0</v>
      </c>
      <c r="J10" s="526">
        <v>0</v>
      </c>
    </row>
    <row r="11" spans="1:10" ht="30">
      <c r="A11" s="527" t="s">
        <v>5</v>
      </c>
      <c r="B11" s="526">
        <v>45020184.940000005</v>
      </c>
      <c r="C11" s="526">
        <v>106809465.08</v>
      </c>
      <c r="D11" s="526">
        <v>47994488.69</v>
      </c>
      <c r="E11" s="526">
        <v>2078497.3800000004</v>
      </c>
      <c r="F11" s="526">
        <v>4188664.81</v>
      </c>
      <c r="G11" s="526">
        <v>12589.2</v>
      </c>
      <c r="H11" s="526">
        <v>826.8400000000838</v>
      </c>
      <c r="I11" s="526">
        <v>2426278.0100000007</v>
      </c>
      <c r="J11" s="526">
        <v>208530994.95</v>
      </c>
    </row>
    <row r="12" spans="1:10" ht="45.75">
      <c r="A12" s="525" t="s">
        <v>287</v>
      </c>
      <c r="B12" s="526">
        <v>42449730.42</v>
      </c>
      <c r="C12" s="526">
        <v>29173633.71</v>
      </c>
      <c r="D12" s="526">
        <v>43635591.63</v>
      </c>
      <c r="E12" s="526">
        <v>1858793.42</v>
      </c>
      <c r="F12" s="526">
        <v>0</v>
      </c>
      <c r="G12" s="526">
        <v>0</v>
      </c>
      <c r="H12" s="526">
        <v>0</v>
      </c>
      <c r="I12" s="526">
        <v>0</v>
      </c>
      <c r="J12" s="526">
        <v>117117749.17999999</v>
      </c>
    </row>
    <row r="13" spans="1:10" ht="15">
      <c r="A13" s="527" t="s">
        <v>39</v>
      </c>
      <c r="B13" s="526">
        <v>674232.62</v>
      </c>
      <c r="C13" s="526">
        <v>2962571.82</v>
      </c>
      <c r="D13" s="526">
        <v>1920791.55</v>
      </c>
      <c r="E13" s="526">
        <v>78702.81</v>
      </c>
      <c r="F13" s="526">
        <v>0</v>
      </c>
      <c r="G13" s="526">
        <v>0</v>
      </c>
      <c r="H13" s="526">
        <v>0</v>
      </c>
      <c r="I13" s="526">
        <v>0</v>
      </c>
      <c r="J13" s="526">
        <v>5636298.8</v>
      </c>
    </row>
    <row r="14" spans="1:10" ht="15">
      <c r="A14" s="527" t="s">
        <v>40</v>
      </c>
      <c r="B14" s="526">
        <v>4572.64</v>
      </c>
      <c r="C14" s="526">
        <v>66637.82</v>
      </c>
      <c r="D14" s="526">
        <v>2603267.02</v>
      </c>
      <c r="E14" s="526">
        <v>152902.54</v>
      </c>
      <c r="F14" s="526">
        <v>0</v>
      </c>
      <c r="G14" s="526">
        <v>0</v>
      </c>
      <c r="H14" s="526">
        <v>0</v>
      </c>
      <c r="I14" s="526">
        <v>0</v>
      </c>
      <c r="J14" s="526">
        <v>2827380.02</v>
      </c>
    </row>
    <row r="15" spans="1:10" ht="30">
      <c r="A15" s="527" t="s">
        <v>5</v>
      </c>
      <c r="B15" s="526">
        <v>43119390.4</v>
      </c>
      <c r="C15" s="526">
        <v>32069567.71</v>
      </c>
      <c r="D15" s="526">
        <v>42953116.16</v>
      </c>
      <c r="E15" s="526">
        <v>1784593.69</v>
      </c>
      <c r="F15" s="526">
        <v>0</v>
      </c>
      <c r="G15" s="526">
        <v>0</v>
      </c>
      <c r="H15" s="526">
        <v>0</v>
      </c>
      <c r="I15" s="526">
        <v>0</v>
      </c>
      <c r="J15" s="526">
        <v>119926667.96</v>
      </c>
    </row>
    <row r="16" spans="1:10" ht="60.75">
      <c r="A16" s="525" t="s">
        <v>288</v>
      </c>
      <c r="B16" s="526"/>
      <c r="C16" s="526"/>
      <c r="D16" s="526"/>
      <c r="E16" s="526"/>
      <c r="F16" s="526"/>
      <c r="G16" s="526"/>
      <c r="H16" s="526"/>
      <c r="I16" s="526"/>
      <c r="J16" s="526"/>
    </row>
    <row r="17" spans="1:10" ht="15">
      <c r="A17" s="527" t="s">
        <v>36</v>
      </c>
      <c r="B17" s="526"/>
      <c r="C17" s="526"/>
      <c r="D17" s="526"/>
      <c r="E17" s="526"/>
      <c r="F17" s="526"/>
      <c r="G17" s="526"/>
      <c r="H17" s="526"/>
      <c r="I17" s="526"/>
      <c r="J17" s="526"/>
    </row>
    <row r="18" spans="1:10" ht="15">
      <c r="A18" s="527" t="s">
        <v>37</v>
      </c>
      <c r="B18" s="526"/>
      <c r="C18" s="526"/>
      <c r="D18" s="526"/>
      <c r="E18" s="526"/>
      <c r="F18" s="526"/>
      <c r="G18" s="526"/>
      <c r="H18" s="526"/>
      <c r="I18" s="526"/>
      <c r="J18" s="526"/>
    </row>
    <row r="19" spans="1:10" ht="30">
      <c r="A19" s="527" t="s">
        <v>5</v>
      </c>
      <c r="B19" s="526"/>
      <c r="C19" s="526"/>
      <c r="D19" s="526"/>
      <c r="E19" s="526"/>
      <c r="F19" s="526"/>
      <c r="G19" s="526"/>
      <c r="H19" s="526"/>
      <c r="I19" s="526"/>
      <c r="J19" s="526"/>
    </row>
    <row r="20" spans="1:10" ht="15.75">
      <c r="A20" s="528" t="s">
        <v>41</v>
      </c>
      <c r="B20" s="528"/>
      <c r="C20" s="528"/>
      <c r="D20" s="528"/>
      <c r="E20" s="528"/>
      <c r="F20" s="528"/>
      <c r="G20" s="528"/>
      <c r="H20" s="528"/>
      <c r="I20" s="528"/>
      <c r="J20" s="528"/>
    </row>
    <row r="21" spans="1:10" ht="45">
      <c r="A21" s="527" t="s">
        <v>42</v>
      </c>
      <c r="B21" s="526">
        <v>1134180.6400000006</v>
      </c>
      <c r="C21" s="526">
        <v>77044494.88</v>
      </c>
      <c r="D21" s="526">
        <v>2873036.210000001</v>
      </c>
      <c r="E21" s="526">
        <v>19802.92000000016</v>
      </c>
      <c r="F21" s="526">
        <v>4188664.81</v>
      </c>
      <c r="G21" s="526">
        <v>12589.2</v>
      </c>
      <c r="H21" s="526">
        <v>0</v>
      </c>
      <c r="I21" s="526">
        <v>820481.56</v>
      </c>
      <c r="J21" s="526">
        <v>86093250.22</v>
      </c>
    </row>
    <row r="22" spans="1:10" ht="30">
      <c r="A22" s="527" t="s">
        <v>5</v>
      </c>
      <c r="B22" s="526">
        <v>1900794.5400000066</v>
      </c>
      <c r="C22" s="526">
        <v>74739897.37</v>
      </c>
      <c r="D22" s="526">
        <v>5041372.530000001</v>
      </c>
      <c r="E22" s="526">
        <v>293903.6900000004</v>
      </c>
      <c r="F22" s="526">
        <v>4188664.81</v>
      </c>
      <c r="G22" s="526">
        <v>12589.2</v>
      </c>
      <c r="H22" s="526">
        <v>826.8400000000838</v>
      </c>
      <c r="I22" s="526">
        <v>2426278.0100000007</v>
      </c>
      <c r="J22" s="526">
        <v>88604326.99000002</v>
      </c>
    </row>
    <row r="23" spans="1:10" ht="12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2.7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2.7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2.7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2.7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2.7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.7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.7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2.7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2.7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2.7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2.7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2.7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2.7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2.7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2.7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2.7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2.7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2.7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2.7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2.7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2.7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2.7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12.7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2.7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ht="12.7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2.7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2.7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2.7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2.7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12.7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ht="12.7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2.7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12.7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2.7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12.7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2.7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ht="12.7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2.7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2.7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ht="12.7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2.7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ht="12.7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2.7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ht="12.7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ht="12.7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ht="12.7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ht="12.7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ht="12.7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2.7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2.7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ht="12.7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2.7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12.7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2.7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</row>
  </sheetData>
  <sheetProtection/>
  <mergeCells count="3">
    <mergeCell ref="A2:J2"/>
    <mergeCell ref="A3:J3"/>
    <mergeCell ref="A20:J20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showGridLines="0" zoomScaleSheetLayoutView="100" zoomScalePageLayoutView="0" workbookViewId="0" topLeftCell="A1">
      <selection activeCell="C21" sqref="C21"/>
    </sheetView>
  </sheetViews>
  <sheetFormatPr defaultColWidth="18.421875" defaultRowHeight="12.75"/>
  <cols>
    <col min="1" max="1" width="46.421875" style="0" customWidth="1"/>
    <col min="2" max="2" width="26.28125" style="0" customWidth="1"/>
    <col min="3" max="3" width="26.57421875" style="0" customWidth="1"/>
  </cols>
  <sheetData>
    <row r="1" spans="1:3" ht="15">
      <c r="A1" s="60"/>
      <c r="B1" s="60"/>
      <c r="C1" s="40" t="s">
        <v>257</v>
      </c>
    </row>
    <row r="2" spans="1:3" ht="15">
      <c r="A2" s="60"/>
      <c r="B2" s="60"/>
      <c r="C2" s="60"/>
    </row>
    <row r="3" spans="1:3" s="1" customFormat="1" ht="34.5" customHeight="1">
      <c r="A3" s="456" t="s">
        <v>258</v>
      </c>
      <c r="B3" s="456"/>
      <c r="C3" s="456"/>
    </row>
    <row r="4" spans="1:3" ht="15">
      <c r="A4" s="457" t="s">
        <v>259</v>
      </c>
      <c r="B4" s="457"/>
      <c r="C4" s="457"/>
    </row>
    <row r="5" spans="1:3" ht="15.75">
      <c r="A5" s="62"/>
      <c r="B5" s="62"/>
      <c r="C5" s="62"/>
    </row>
    <row r="6" spans="1:3" ht="15.75" thickBot="1">
      <c r="A6" s="61"/>
      <c r="B6" s="60"/>
      <c r="C6" s="63" t="s">
        <v>130</v>
      </c>
    </row>
    <row r="7" spans="1:3" s="2" customFormat="1" ht="33.75" customHeight="1">
      <c r="A7" s="446" t="s">
        <v>43</v>
      </c>
      <c r="B7" s="449" t="s">
        <v>44</v>
      </c>
      <c r="C7" s="450"/>
    </row>
    <row r="8" spans="1:3" s="2" customFormat="1" ht="15.75">
      <c r="A8" s="447"/>
      <c r="B8" s="451" t="s">
        <v>45</v>
      </c>
      <c r="C8" s="452"/>
    </row>
    <row r="9" spans="1:3" s="2" customFormat="1" ht="48" thickBot="1">
      <c r="A9" s="448"/>
      <c r="B9" s="124" t="s">
        <v>46</v>
      </c>
      <c r="C9" s="88" t="s">
        <v>47</v>
      </c>
    </row>
    <row r="10" spans="1:3" s="2" customFormat="1" ht="16.5" customHeight="1">
      <c r="A10" s="67" t="s">
        <v>48</v>
      </c>
      <c r="B10" s="53">
        <v>478844735.08</v>
      </c>
      <c r="C10" s="131">
        <v>423115934.58</v>
      </c>
    </row>
    <row r="11" spans="1:3" s="2" customFormat="1" ht="16.5" customHeight="1">
      <c r="A11" s="56" t="s">
        <v>49</v>
      </c>
      <c r="B11" s="54">
        <v>173690796.32999998</v>
      </c>
      <c r="C11" s="132">
        <v>157999508.66999993</v>
      </c>
    </row>
    <row r="12" spans="1:3" s="2" customFormat="1" ht="16.5" customHeight="1">
      <c r="A12" s="56" t="s">
        <v>50</v>
      </c>
      <c r="B12" s="54">
        <v>1935985.1199999996</v>
      </c>
      <c r="C12" s="132">
        <v>1892884.1399999994</v>
      </c>
    </row>
    <row r="13" spans="1:3" s="2" customFormat="1" ht="16.5" customHeight="1">
      <c r="A13" s="56" t="s">
        <v>51</v>
      </c>
      <c r="B13" s="54">
        <v>410044.9800000001</v>
      </c>
      <c r="C13" s="132">
        <v>489261.1700000001</v>
      </c>
    </row>
    <row r="14" spans="1:3" s="2" customFormat="1" ht="16.5" customHeight="1">
      <c r="A14" s="56" t="s">
        <v>52</v>
      </c>
      <c r="B14" s="54">
        <v>86768.29999999984</v>
      </c>
      <c r="C14" s="132">
        <v>-365296.67999999993</v>
      </c>
    </row>
    <row r="15" spans="1:3" s="2" customFormat="1" ht="16.5" customHeight="1">
      <c r="A15" s="56" t="s">
        <v>53</v>
      </c>
      <c r="B15" s="54">
        <v>8595729.739999998</v>
      </c>
      <c r="C15" s="132">
        <v>8804042.44</v>
      </c>
    </row>
    <row r="16" spans="1:3" s="2" customFormat="1" ht="16.5" customHeight="1" thickBot="1">
      <c r="A16" s="69" t="s">
        <v>54</v>
      </c>
      <c r="B16" s="70">
        <v>3583794.54</v>
      </c>
      <c r="C16" s="133">
        <v>3383185.34</v>
      </c>
    </row>
    <row r="17" spans="1:3" s="2" customFormat="1" ht="16.5" customHeight="1" thickBot="1">
      <c r="A17" s="135" t="s">
        <v>55</v>
      </c>
      <c r="B17" s="136">
        <v>667147854.0899999</v>
      </c>
      <c r="C17" s="134">
        <v>595319519.6599998</v>
      </c>
    </row>
    <row r="18" spans="1:3" s="2" customFormat="1" ht="16.5" customHeight="1">
      <c r="A18" s="453" t="s">
        <v>56</v>
      </c>
      <c r="B18" s="454"/>
      <c r="C18" s="455"/>
    </row>
    <row r="19" spans="1:3" s="2" customFormat="1" ht="16.5" customHeight="1">
      <c r="A19" s="110" t="s">
        <v>57</v>
      </c>
      <c r="B19" s="140">
        <v>666360368.4499997</v>
      </c>
      <c r="C19" s="141">
        <v>594617827.4899998</v>
      </c>
    </row>
    <row r="20" spans="1:3" s="2" customFormat="1" ht="15">
      <c r="A20" s="108" t="s">
        <v>58</v>
      </c>
      <c r="B20" s="140">
        <v>787485.64</v>
      </c>
      <c r="C20" s="138">
        <v>701692.1699999999</v>
      </c>
    </row>
    <row r="21" spans="1:3" s="2" customFormat="1" ht="16.5" customHeight="1">
      <c r="A21" s="108" t="s">
        <v>59</v>
      </c>
      <c r="B21" s="139"/>
      <c r="C21" s="137" t="s">
        <v>345</v>
      </c>
    </row>
    <row r="22" spans="1:3" s="2" customFormat="1" ht="16.5" customHeight="1" thickBot="1">
      <c r="A22" s="109" t="s">
        <v>60</v>
      </c>
      <c r="B22" s="172" t="s">
        <v>345</v>
      </c>
      <c r="C22" s="173" t="s">
        <v>345</v>
      </c>
    </row>
    <row r="24" spans="2:3" ht="12.75">
      <c r="B24" s="12"/>
      <c r="C24" s="12"/>
    </row>
  </sheetData>
  <sheetProtection/>
  <mergeCells count="6">
    <mergeCell ref="A3:C3"/>
    <mergeCell ref="A4:C4"/>
    <mergeCell ref="A7:A9"/>
    <mergeCell ref="B7:C7"/>
    <mergeCell ref="B8:C8"/>
    <mergeCell ref="A18:C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PageLayoutView="0" workbookViewId="0" topLeftCell="A1">
      <selection activeCell="F28" sqref="F28"/>
    </sheetView>
  </sheetViews>
  <sheetFormatPr defaultColWidth="9.140625" defaultRowHeight="12.75"/>
  <cols>
    <col min="1" max="2" width="21.28125" style="0" customWidth="1"/>
    <col min="3" max="3" width="24.140625" style="0" customWidth="1"/>
    <col min="4" max="4" width="25.8515625" style="0" customWidth="1"/>
    <col min="5" max="10" width="21.28125" style="0" customWidth="1"/>
    <col min="11" max="11" width="15.57421875" style="0" customWidth="1"/>
  </cols>
  <sheetData>
    <row r="1" ht="15">
      <c r="J1" s="40" t="s">
        <v>260</v>
      </c>
    </row>
    <row r="2" spans="1:10" ht="18">
      <c r="A2" s="458" t="s">
        <v>324</v>
      </c>
      <c r="B2" s="458"/>
      <c r="C2" s="458"/>
      <c r="D2" s="458"/>
      <c r="E2" s="458"/>
      <c r="F2" s="458"/>
      <c r="G2" s="458"/>
      <c r="H2" s="458"/>
      <c r="I2" s="458"/>
      <c r="J2" s="458"/>
    </row>
    <row r="4" ht="12.75">
      <c r="J4" s="209" t="s">
        <v>130</v>
      </c>
    </row>
    <row r="5" ht="15" customHeight="1" thickBot="1"/>
    <row r="6" spans="1:10" ht="13.5" thickBot="1">
      <c r="A6" s="459" t="s">
        <v>293</v>
      </c>
      <c r="B6" s="462" t="s">
        <v>132</v>
      </c>
      <c r="C6" s="465" t="s">
        <v>133</v>
      </c>
      <c r="D6" s="468" t="s">
        <v>134</v>
      </c>
      <c r="E6" s="469"/>
      <c r="F6" s="469"/>
      <c r="G6" s="469"/>
      <c r="H6" s="469"/>
      <c r="I6" s="469"/>
      <c r="J6" s="470"/>
    </row>
    <row r="7" spans="1:10" ht="22.5" customHeight="1" thickBot="1">
      <c r="A7" s="460"/>
      <c r="B7" s="463"/>
      <c r="C7" s="466"/>
      <c r="D7" s="471" t="s">
        <v>135</v>
      </c>
      <c r="E7" s="473" t="s">
        <v>136</v>
      </c>
      <c r="F7" s="473"/>
      <c r="G7" s="473"/>
      <c r="H7" s="473"/>
      <c r="I7" s="473"/>
      <c r="J7" s="474"/>
    </row>
    <row r="8" spans="1:10" ht="30" customHeight="1" thickBot="1">
      <c r="A8" s="461"/>
      <c r="B8" s="464"/>
      <c r="C8" s="467"/>
      <c r="D8" s="472"/>
      <c r="E8" s="231" t="s">
        <v>137</v>
      </c>
      <c r="F8" s="232" t="s">
        <v>138</v>
      </c>
      <c r="G8" s="233" t="s">
        <v>139</v>
      </c>
      <c r="H8" s="233" t="s">
        <v>140</v>
      </c>
      <c r="I8" s="233" t="s">
        <v>323</v>
      </c>
      <c r="J8" s="234" t="s">
        <v>54</v>
      </c>
    </row>
    <row r="9" spans="1:10" ht="15.75" customHeight="1">
      <c r="A9" s="178">
        <v>210</v>
      </c>
      <c r="B9" s="179" t="s">
        <v>141</v>
      </c>
      <c r="C9" s="180">
        <v>35537908.10999999</v>
      </c>
      <c r="D9" s="181">
        <v>1880670.6099999999</v>
      </c>
      <c r="E9" s="182">
        <v>23434730.58</v>
      </c>
      <c r="F9" s="183">
        <v>9716696.15</v>
      </c>
      <c r="G9" s="183">
        <v>24638.24</v>
      </c>
      <c r="H9" s="182">
        <v>13051.5</v>
      </c>
      <c r="I9" s="183">
        <v>464860.55000000005</v>
      </c>
      <c r="J9" s="184">
        <v>3260.48</v>
      </c>
    </row>
    <row r="10" spans="1:10" ht="15.75" customHeight="1">
      <c r="A10" s="178">
        <v>280</v>
      </c>
      <c r="B10" s="185" t="s">
        <v>142</v>
      </c>
      <c r="C10" s="180">
        <v>7061377.63</v>
      </c>
      <c r="D10" s="181">
        <v>317881.01000000007</v>
      </c>
      <c r="E10" s="186">
        <v>5376930.8</v>
      </c>
      <c r="F10" s="187">
        <v>1309821.04</v>
      </c>
      <c r="G10" s="187">
        <v>13079.71</v>
      </c>
      <c r="H10" s="186">
        <v>65.27</v>
      </c>
      <c r="I10" s="187">
        <v>42177.42</v>
      </c>
      <c r="J10" s="188">
        <v>1422.38</v>
      </c>
    </row>
    <row r="11" spans="1:10" ht="15.75" customHeight="1">
      <c r="A11" s="178">
        <v>20</v>
      </c>
      <c r="B11" s="189" t="s">
        <v>143</v>
      </c>
      <c r="C11" s="180">
        <v>142853869.65</v>
      </c>
      <c r="D11" s="181">
        <v>-20777.670000000297</v>
      </c>
      <c r="E11" s="186">
        <v>108458756.23</v>
      </c>
      <c r="F11" s="186">
        <v>35112097.5</v>
      </c>
      <c r="G11" s="186">
        <v>430832.01999999996</v>
      </c>
      <c r="H11" s="186">
        <v>88847.42</v>
      </c>
      <c r="I11" s="186">
        <v>-1219280.1200000003</v>
      </c>
      <c r="J11" s="190">
        <v>3394.27</v>
      </c>
    </row>
    <row r="12" spans="1:10" ht="15.75" customHeight="1">
      <c r="A12" s="178">
        <v>170</v>
      </c>
      <c r="B12" s="185" t="s">
        <v>144</v>
      </c>
      <c r="C12" s="180">
        <v>9121608.499999998</v>
      </c>
      <c r="D12" s="181">
        <v>881282.2900000002</v>
      </c>
      <c r="E12" s="187">
        <v>6412937.3</v>
      </c>
      <c r="F12" s="187">
        <v>1597448.43</v>
      </c>
      <c r="G12" s="187">
        <v>51737.55</v>
      </c>
      <c r="H12" s="186">
        <v>269.85</v>
      </c>
      <c r="I12" s="187">
        <v>173808.05000000002</v>
      </c>
      <c r="J12" s="188">
        <v>4125.03</v>
      </c>
    </row>
    <row r="13" spans="1:10" ht="15.75" customHeight="1">
      <c r="A13" s="178">
        <v>180</v>
      </c>
      <c r="B13" s="185" t="s">
        <v>145</v>
      </c>
      <c r="C13" s="180">
        <v>12374366.970000003</v>
      </c>
      <c r="D13" s="181">
        <v>577305.55</v>
      </c>
      <c r="E13" s="187">
        <v>8350497.54</v>
      </c>
      <c r="F13" s="187">
        <v>2848336.5500000003</v>
      </c>
      <c r="G13" s="187">
        <v>10802.43</v>
      </c>
      <c r="H13" s="186">
        <v>6670.3099999999995</v>
      </c>
      <c r="I13" s="187">
        <v>580502.26</v>
      </c>
      <c r="J13" s="188">
        <v>252.33</v>
      </c>
    </row>
    <row r="14" spans="1:10" ht="15.75" customHeight="1">
      <c r="A14" s="178">
        <v>50</v>
      </c>
      <c r="B14" s="185" t="s">
        <v>146</v>
      </c>
      <c r="C14" s="180">
        <v>16494769.049999997</v>
      </c>
      <c r="D14" s="181">
        <v>1022752.82</v>
      </c>
      <c r="E14" s="186">
        <v>10118687.45</v>
      </c>
      <c r="F14" s="186">
        <v>4695212.27</v>
      </c>
      <c r="G14" s="186">
        <v>102118.77</v>
      </c>
      <c r="H14" s="186">
        <v>10797.55</v>
      </c>
      <c r="I14" s="187">
        <v>544979.65</v>
      </c>
      <c r="J14" s="190">
        <v>220.54</v>
      </c>
    </row>
    <row r="15" spans="1:10" ht="15.75" customHeight="1">
      <c r="A15" s="178">
        <v>60</v>
      </c>
      <c r="B15" s="185" t="s">
        <v>147</v>
      </c>
      <c r="C15" s="180">
        <v>15978104.799999997</v>
      </c>
      <c r="D15" s="181">
        <v>1070970.57</v>
      </c>
      <c r="E15" s="186">
        <v>9365505.450000001</v>
      </c>
      <c r="F15" s="187">
        <v>5326388.419999999</v>
      </c>
      <c r="G15" s="187">
        <v>32645.03</v>
      </c>
      <c r="H15" s="186">
        <v>8091.04</v>
      </c>
      <c r="I15" s="187">
        <v>174262.52000000002</v>
      </c>
      <c r="J15" s="190">
        <v>241.77</v>
      </c>
    </row>
    <row r="16" spans="1:10" ht="15.75" customHeight="1">
      <c r="A16" s="178">
        <v>290</v>
      </c>
      <c r="B16" s="191" t="s">
        <v>148</v>
      </c>
      <c r="C16" s="180">
        <v>6180763.430000002</v>
      </c>
      <c r="D16" s="181">
        <v>105116.56999999999</v>
      </c>
      <c r="E16" s="186">
        <v>3812662.3200000003</v>
      </c>
      <c r="F16" s="187">
        <v>2090820.3900000001</v>
      </c>
      <c r="G16" s="187">
        <v>12944.579999999998</v>
      </c>
      <c r="H16" s="186">
        <v>104.94999999999999</v>
      </c>
      <c r="I16" s="187">
        <v>155649.18000000002</v>
      </c>
      <c r="J16" s="188">
        <v>3465.44</v>
      </c>
    </row>
    <row r="17" spans="1:10" ht="15.75" customHeight="1">
      <c r="A17" s="178">
        <v>120</v>
      </c>
      <c r="B17" s="185" t="s">
        <v>149</v>
      </c>
      <c r="C17" s="180">
        <v>9780955.969999999</v>
      </c>
      <c r="D17" s="181">
        <v>292624.18</v>
      </c>
      <c r="E17" s="186">
        <v>6847884.169999999</v>
      </c>
      <c r="F17" s="187">
        <v>2366629.8</v>
      </c>
      <c r="G17" s="187">
        <v>154029.09000000003</v>
      </c>
      <c r="H17" s="186">
        <v>8731.2</v>
      </c>
      <c r="I17" s="187">
        <v>110026.9</v>
      </c>
      <c r="J17" s="192">
        <v>1030.63</v>
      </c>
    </row>
    <row r="18" spans="1:10" ht="15.75" customHeight="1">
      <c r="A18" s="178">
        <v>340</v>
      </c>
      <c r="B18" s="185" t="s">
        <v>150</v>
      </c>
      <c r="C18" s="180">
        <v>42292668.85999999</v>
      </c>
      <c r="D18" s="181">
        <v>2456099.74</v>
      </c>
      <c r="E18" s="186">
        <v>24087382.09</v>
      </c>
      <c r="F18" s="187">
        <v>14488169.3</v>
      </c>
      <c r="G18" s="187">
        <v>99429.54999999999</v>
      </c>
      <c r="H18" s="186">
        <v>28692.769999999997</v>
      </c>
      <c r="I18" s="187">
        <v>1122365.7</v>
      </c>
      <c r="J18" s="188">
        <v>10529.71</v>
      </c>
    </row>
    <row r="19" spans="1:10" ht="15.75" customHeight="1">
      <c r="A19" s="178">
        <v>130</v>
      </c>
      <c r="B19" s="185" t="s">
        <v>151</v>
      </c>
      <c r="C19" s="180">
        <v>11622778.250000002</v>
      </c>
      <c r="D19" s="181">
        <v>1063473.14</v>
      </c>
      <c r="E19" s="186">
        <v>6504981.370000001</v>
      </c>
      <c r="F19" s="187">
        <v>3246893.37</v>
      </c>
      <c r="G19" s="187">
        <v>34259.64000000001</v>
      </c>
      <c r="H19" s="186">
        <v>1459.75</v>
      </c>
      <c r="I19" s="187">
        <v>770719.49</v>
      </c>
      <c r="J19" s="188">
        <v>991.49</v>
      </c>
    </row>
    <row r="20" spans="1:10" ht="15.75" customHeight="1">
      <c r="A20" s="178">
        <v>190</v>
      </c>
      <c r="B20" s="185" t="s">
        <v>152</v>
      </c>
      <c r="C20" s="180">
        <v>18220978.450000003</v>
      </c>
      <c r="D20" s="181">
        <v>1105846.16</v>
      </c>
      <c r="E20" s="187">
        <v>13977630.9</v>
      </c>
      <c r="F20" s="187">
        <v>3038134.7</v>
      </c>
      <c r="G20" s="187">
        <v>13546.420000000002</v>
      </c>
      <c r="H20" s="186">
        <v>5570.54</v>
      </c>
      <c r="I20" s="187">
        <v>80206.78</v>
      </c>
      <c r="J20" s="188">
        <v>42.95</v>
      </c>
    </row>
    <row r="21" spans="1:10" ht="15.75" customHeight="1">
      <c r="A21" s="178">
        <v>220</v>
      </c>
      <c r="B21" s="193" t="s">
        <v>153</v>
      </c>
      <c r="C21" s="180">
        <v>10104402.56</v>
      </c>
      <c r="D21" s="181">
        <v>257410.46</v>
      </c>
      <c r="E21" s="186">
        <v>5494915.080000001</v>
      </c>
      <c r="F21" s="187">
        <v>3937848.2399999998</v>
      </c>
      <c r="G21" s="187">
        <v>30702.14</v>
      </c>
      <c r="H21" s="186">
        <v>42803.020000000004</v>
      </c>
      <c r="I21" s="187">
        <v>331908.88</v>
      </c>
      <c r="J21" s="188">
        <v>8814.74</v>
      </c>
    </row>
    <row r="22" spans="1:10" ht="15.75" customHeight="1">
      <c r="A22" s="178">
        <v>200</v>
      </c>
      <c r="B22" s="185" t="s">
        <v>154</v>
      </c>
      <c r="C22" s="180">
        <v>9127415.350000001</v>
      </c>
      <c r="D22" s="181">
        <v>814189.4199999999</v>
      </c>
      <c r="E22" s="187">
        <v>6464188.27</v>
      </c>
      <c r="F22" s="187">
        <v>1699234.34</v>
      </c>
      <c r="G22" s="187">
        <v>27534.21</v>
      </c>
      <c r="H22" s="186">
        <v>772.69</v>
      </c>
      <c r="I22" s="187">
        <v>121270.08</v>
      </c>
      <c r="J22" s="188">
        <v>226.34</v>
      </c>
    </row>
    <row r="23" spans="1:10" ht="15.75" customHeight="1">
      <c r="A23" s="178">
        <v>360</v>
      </c>
      <c r="B23" s="185" t="s">
        <v>155</v>
      </c>
      <c r="C23" s="180">
        <v>8725976.04</v>
      </c>
      <c r="D23" s="181">
        <v>460266.32999999996</v>
      </c>
      <c r="E23" s="186">
        <v>4713607.05</v>
      </c>
      <c r="F23" s="187">
        <v>3423968.83</v>
      </c>
      <c r="G23" s="187">
        <v>14165.220000000001</v>
      </c>
      <c r="H23" s="187">
        <v>18050.47</v>
      </c>
      <c r="I23" s="187">
        <v>92505.03</v>
      </c>
      <c r="J23" s="188">
        <v>3413.11</v>
      </c>
    </row>
    <row r="24" spans="1:10" ht="15.75" customHeight="1">
      <c r="A24" s="178">
        <v>110</v>
      </c>
      <c r="B24" s="185" t="s">
        <v>156</v>
      </c>
      <c r="C24" s="180">
        <v>18657018.019999996</v>
      </c>
      <c r="D24" s="181">
        <v>1135425.0999999999</v>
      </c>
      <c r="E24" s="186">
        <v>12191682.33</v>
      </c>
      <c r="F24" s="187">
        <v>4803843.76</v>
      </c>
      <c r="G24" s="187">
        <v>69806.22</v>
      </c>
      <c r="H24" s="186">
        <v>1979.96</v>
      </c>
      <c r="I24" s="187">
        <v>443514.30999999994</v>
      </c>
      <c r="J24" s="188">
        <v>10766.34</v>
      </c>
    </row>
    <row r="25" spans="1:10" ht="15.75" customHeight="1">
      <c r="A25" s="178">
        <v>140</v>
      </c>
      <c r="B25" s="194" t="s">
        <v>157</v>
      </c>
      <c r="C25" s="180">
        <v>10838103.919999998</v>
      </c>
      <c r="D25" s="181">
        <v>347028.80999999994</v>
      </c>
      <c r="E25" s="187">
        <v>7558050.59</v>
      </c>
      <c r="F25" s="187">
        <v>2601714.9099999997</v>
      </c>
      <c r="G25" s="187">
        <v>47701.41</v>
      </c>
      <c r="H25" s="186">
        <v>31342.77</v>
      </c>
      <c r="I25" s="187">
        <v>249509.81</v>
      </c>
      <c r="J25" s="188">
        <v>2755.62</v>
      </c>
    </row>
    <row r="26" spans="1:10" ht="15.75" customHeight="1">
      <c r="A26" s="178">
        <v>300</v>
      </c>
      <c r="B26" s="195" t="s">
        <v>158</v>
      </c>
      <c r="C26" s="180">
        <v>21607205.83</v>
      </c>
      <c r="D26" s="181">
        <v>1661523.13</v>
      </c>
      <c r="E26" s="186">
        <v>14809857.860000001</v>
      </c>
      <c r="F26" s="187">
        <v>4835693.709999999</v>
      </c>
      <c r="G26" s="187">
        <v>19229.250000000004</v>
      </c>
      <c r="H26" s="186">
        <v>13706.56</v>
      </c>
      <c r="I26" s="187">
        <v>262405.49</v>
      </c>
      <c r="J26" s="188">
        <v>4789.83</v>
      </c>
    </row>
    <row r="27" spans="1:10" ht="15.75" customHeight="1">
      <c r="A27" s="178">
        <v>90</v>
      </c>
      <c r="B27" s="196" t="s">
        <v>159</v>
      </c>
      <c r="C27" s="180">
        <v>29550100.739999995</v>
      </c>
      <c r="D27" s="181">
        <v>1571739.23</v>
      </c>
      <c r="E27" s="186">
        <v>20850754.13</v>
      </c>
      <c r="F27" s="187">
        <v>6135289.53</v>
      </c>
      <c r="G27" s="187">
        <v>62347.649999999994</v>
      </c>
      <c r="H27" s="186">
        <v>3456.34</v>
      </c>
      <c r="I27" s="187">
        <v>923295.78</v>
      </c>
      <c r="J27" s="190">
        <v>3218.08</v>
      </c>
    </row>
    <row r="28" spans="1:10" ht="15.75" customHeight="1">
      <c r="A28" s="178">
        <v>270</v>
      </c>
      <c r="B28" s="185" t="s">
        <v>160</v>
      </c>
      <c r="C28" s="180">
        <v>19079233.269999996</v>
      </c>
      <c r="D28" s="181">
        <v>1016624.2600000001</v>
      </c>
      <c r="E28" s="186">
        <v>12314832.76</v>
      </c>
      <c r="F28" s="187">
        <v>5247905.930000001</v>
      </c>
      <c r="G28" s="187">
        <v>39072.97</v>
      </c>
      <c r="H28" s="186">
        <v>506.45</v>
      </c>
      <c r="I28" s="187">
        <v>460290.9</v>
      </c>
      <c r="J28" s="188">
        <v>0</v>
      </c>
    </row>
    <row r="29" spans="1:10" ht="15.75" customHeight="1">
      <c r="A29" s="178">
        <v>100</v>
      </c>
      <c r="B29" s="191" t="s">
        <v>161</v>
      </c>
      <c r="C29" s="180">
        <v>26217858.579999994</v>
      </c>
      <c r="D29" s="181">
        <v>1448993.43</v>
      </c>
      <c r="E29" s="186">
        <v>16572415.399999999</v>
      </c>
      <c r="F29" s="187">
        <v>7803083.260000001</v>
      </c>
      <c r="G29" s="187">
        <v>13930.330000000002</v>
      </c>
      <c r="H29" s="186">
        <v>6537.629999999999</v>
      </c>
      <c r="I29" s="187">
        <v>365767.87</v>
      </c>
      <c r="J29" s="188">
        <v>7130.66</v>
      </c>
    </row>
    <row r="30" spans="1:10" ht="15.75" customHeight="1">
      <c r="A30" s="178">
        <v>230</v>
      </c>
      <c r="B30" s="185" t="s">
        <v>162</v>
      </c>
      <c r="C30" s="180">
        <v>6322520.009999999</v>
      </c>
      <c r="D30" s="181">
        <v>331795.00999999995</v>
      </c>
      <c r="E30" s="186">
        <v>3622882.69</v>
      </c>
      <c r="F30" s="187">
        <v>2132931.5700000003</v>
      </c>
      <c r="G30" s="187">
        <v>18215.02</v>
      </c>
      <c r="H30" s="186">
        <v>5120.71</v>
      </c>
      <c r="I30" s="187">
        <v>210870.44</v>
      </c>
      <c r="J30" s="188">
        <v>704.57</v>
      </c>
    </row>
    <row r="31" spans="1:10" ht="15.75" customHeight="1">
      <c r="A31" s="178">
        <v>370</v>
      </c>
      <c r="B31" s="196" t="s">
        <v>163</v>
      </c>
      <c r="C31" s="180">
        <v>8259375.25</v>
      </c>
      <c r="D31" s="181">
        <v>164824.06000000006</v>
      </c>
      <c r="E31" s="186">
        <v>5510571.109999999</v>
      </c>
      <c r="F31" s="187">
        <v>2277789.66</v>
      </c>
      <c r="G31" s="187">
        <v>78074.26000000001</v>
      </c>
      <c r="H31" s="187">
        <v>15426.42</v>
      </c>
      <c r="I31" s="187">
        <v>210465.25999999998</v>
      </c>
      <c r="J31" s="188">
        <v>2224.48</v>
      </c>
    </row>
    <row r="32" spans="1:10" ht="15.75" customHeight="1">
      <c r="A32" s="178">
        <v>70</v>
      </c>
      <c r="B32" s="185" t="s">
        <v>164</v>
      </c>
      <c r="C32" s="180">
        <v>15196726.24</v>
      </c>
      <c r="D32" s="181">
        <v>1080214.43</v>
      </c>
      <c r="E32" s="186">
        <v>10598037.18</v>
      </c>
      <c r="F32" s="187">
        <v>3290199.41</v>
      </c>
      <c r="G32" s="187">
        <v>69872.01000000001</v>
      </c>
      <c r="H32" s="186">
        <v>440.88</v>
      </c>
      <c r="I32" s="187">
        <v>155322.75</v>
      </c>
      <c r="J32" s="190">
        <v>2639.58</v>
      </c>
    </row>
    <row r="33" spans="1:10" ht="15.75" customHeight="1">
      <c r="A33" s="178">
        <v>380</v>
      </c>
      <c r="B33" s="185" t="s">
        <v>165</v>
      </c>
      <c r="C33" s="180">
        <v>10279492.21</v>
      </c>
      <c r="D33" s="181">
        <v>400902.49</v>
      </c>
      <c r="E33" s="186">
        <v>7198890.6</v>
      </c>
      <c r="F33" s="187">
        <v>2447044.3800000004</v>
      </c>
      <c r="G33" s="187">
        <v>10691.18</v>
      </c>
      <c r="H33" s="187">
        <v>13846.990000000002</v>
      </c>
      <c r="I33" s="187">
        <v>204823.42</v>
      </c>
      <c r="J33" s="188">
        <v>3293.15</v>
      </c>
    </row>
    <row r="34" spans="1:10" ht="15.75" customHeight="1">
      <c r="A34" s="178">
        <v>310</v>
      </c>
      <c r="B34" s="185" t="s">
        <v>166</v>
      </c>
      <c r="C34" s="180">
        <v>2853913.37</v>
      </c>
      <c r="D34" s="181">
        <v>97387.93000000001</v>
      </c>
      <c r="E34" s="186">
        <v>2294385.4299999997</v>
      </c>
      <c r="F34" s="187">
        <v>448554.58</v>
      </c>
      <c r="G34" s="187">
        <v>1515.66</v>
      </c>
      <c r="H34" s="186">
        <v>40.32</v>
      </c>
      <c r="I34" s="187">
        <v>11967.679999999998</v>
      </c>
      <c r="J34" s="188">
        <v>61.77</v>
      </c>
    </row>
    <row r="35" spans="1:10" ht="15.75" customHeight="1">
      <c r="A35" s="178">
        <v>320</v>
      </c>
      <c r="B35" s="185" t="s">
        <v>167</v>
      </c>
      <c r="C35" s="180">
        <v>3615882.740000001</v>
      </c>
      <c r="D35" s="181">
        <v>145317.32</v>
      </c>
      <c r="E35" s="186">
        <v>2612938.0800000005</v>
      </c>
      <c r="F35" s="187">
        <v>811390.34</v>
      </c>
      <c r="G35" s="187">
        <v>1582.25</v>
      </c>
      <c r="H35" s="186">
        <v>492.81</v>
      </c>
      <c r="I35" s="187">
        <v>41455.95</v>
      </c>
      <c r="J35" s="188">
        <v>2705.99</v>
      </c>
    </row>
    <row r="36" spans="1:10" ht="15.75" customHeight="1">
      <c r="A36" s="178">
        <v>150</v>
      </c>
      <c r="B36" s="185" t="s">
        <v>168</v>
      </c>
      <c r="C36" s="180">
        <v>13444591.39</v>
      </c>
      <c r="D36" s="181">
        <v>449156.73</v>
      </c>
      <c r="E36" s="187">
        <v>9080711.97</v>
      </c>
      <c r="F36" s="187">
        <v>3694153.34</v>
      </c>
      <c r="G36" s="187">
        <v>12547.67</v>
      </c>
      <c r="H36" s="186">
        <v>967.58</v>
      </c>
      <c r="I36" s="187">
        <v>207054.1</v>
      </c>
      <c r="J36" s="188">
        <v>0</v>
      </c>
    </row>
    <row r="37" spans="1:10" ht="15.75" customHeight="1">
      <c r="A37" s="178">
        <v>390</v>
      </c>
      <c r="B37" s="185" t="s">
        <v>169</v>
      </c>
      <c r="C37" s="180">
        <v>6433135.21</v>
      </c>
      <c r="D37" s="181">
        <v>220528.92000000004</v>
      </c>
      <c r="E37" s="186">
        <v>3708561.25</v>
      </c>
      <c r="F37" s="187">
        <v>2464571.4899999998</v>
      </c>
      <c r="G37" s="187">
        <v>17184.75</v>
      </c>
      <c r="H37" s="187">
        <v>8670.03</v>
      </c>
      <c r="I37" s="187">
        <v>13526.53</v>
      </c>
      <c r="J37" s="188">
        <v>92.24</v>
      </c>
    </row>
    <row r="38" spans="1:10" ht="15.75" customHeight="1">
      <c r="A38" s="178">
        <v>80</v>
      </c>
      <c r="B38" s="185" t="s">
        <v>170</v>
      </c>
      <c r="C38" s="180">
        <v>20455917.150000002</v>
      </c>
      <c r="D38" s="181">
        <v>1227508.32</v>
      </c>
      <c r="E38" s="186">
        <v>14035572.010000002</v>
      </c>
      <c r="F38" s="187">
        <v>4752646.65</v>
      </c>
      <c r="G38" s="187">
        <v>104372.32</v>
      </c>
      <c r="H38" s="186">
        <v>18184.73</v>
      </c>
      <c r="I38" s="187">
        <v>314948.07999999996</v>
      </c>
      <c r="J38" s="190">
        <v>2685.04</v>
      </c>
    </row>
    <row r="39" spans="1:10" ht="15.75" customHeight="1">
      <c r="A39" s="178">
        <v>40</v>
      </c>
      <c r="B39" s="196" t="s">
        <v>171</v>
      </c>
      <c r="C39" s="180">
        <v>28982542.869999997</v>
      </c>
      <c r="D39" s="181">
        <v>622303.1799999999</v>
      </c>
      <c r="E39" s="186">
        <v>16879906.12</v>
      </c>
      <c r="F39" s="186">
        <v>10834015.26</v>
      </c>
      <c r="G39" s="187">
        <v>238083.99000000002</v>
      </c>
      <c r="H39" s="186">
        <v>22121.68</v>
      </c>
      <c r="I39" s="186">
        <v>377128.82999999996</v>
      </c>
      <c r="J39" s="190">
        <v>8983.81</v>
      </c>
    </row>
    <row r="40" spans="1:10" ht="15.75" customHeight="1">
      <c r="A40" s="178">
        <v>240</v>
      </c>
      <c r="B40" s="197" t="s">
        <v>172</v>
      </c>
      <c r="C40" s="180">
        <v>2783311.62</v>
      </c>
      <c r="D40" s="181">
        <v>214214.01</v>
      </c>
      <c r="E40" s="186">
        <v>1831320.8100000003</v>
      </c>
      <c r="F40" s="187">
        <v>651827.6000000001</v>
      </c>
      <c r="G40" s="187">
        <v>10257.51</v>
      </c>
      <c r="H40" s="186">
        <v>623.3199999999999</v>
      </c>
      <c r="I40" s="187">
        <v>75068.37</v>
      </c>
      <c r="J40" s="188">
        <v>0</v>
      </c>
    </row>
    <row r="41" spans="1:10" ht="15.75" customHeight="1">
      <c r="A41" s="178">
        <v>330</v>
      </c>
      <c r="B41" s="185" t="s">
        <v>173</v>
      </c>
      <c r="C41" s="180">
        <v>5034560.379999999</v>
      </c>
      <c r="D41" s="181">
        <v>-98371.03</v>
      </c>
      <c r="E41" s="186">
        <v>3183299.2899999996</v>
      </c>
      <c r="F41" s="187">
        <v>1885035.67</v>
      </c>
      <c r="G41" s="187">
        <v>3514.1299999999997</v>
      </c>
      <c r="H41" s="186">
        <v>2092.27</v>
      </c>
      <c r="I41" s="187">
        <v>58320</v>
      </c>
      <c r="J41" s="188">
        <v>670.05</v>
      </c>
    </row>
    <row r="42" spans="1:10" ht="15.75" customHeight="1">
      <c r="A42" s="178">
        <v>250</v>
      </c>
      <c r="B42" s="196" t="s">
        <v>174</v>
      </c>
      <c r="C42" s="180">
        <v>13322981.28</v>
      </c>
      <c r="D42" s="181">
        <v>944384.87</v>
      </c>
      <c r="E42" s="186">
        <v>7832191.4</v>
      </c>
      <c r="F42" s="187">
        <v>4314343.819999999</v>
      </c>
      <c r="G42" s="187">
        <v>10610.33</v>
      </c>
      <c r="H42" s="186">
        <v>25335.4</v>
      </c>
      <c r="I42" s="187">
        <v>194769.36</v>
      </c>
      <c r="J42" s="188">
        <v>1346.1</v>
      </c>
    </row>
    <row r="43" spans="1:10" ht="15.75" customHeight="1">
      <c r="A43" s="178">
        <v>260</v>
      </c>
      <c r="B43" s="185" t="s">
        <v>175</v>
      </c>
      <c r="C43" s="180">
        <v>8396575.680000002</v>
      </c>
      <c r="D43" s="181">
        <v>303535.93999999994</v>
      </c>
      <c r="E43" s="186">
        <v>4979229.16</v>
      </c>
      <c r="F43" s="187">
        <v>2999664.01</v>
      </c>
      <c r="G43" s="187">
        <v>24311.949999999997</v>
      </c>
      <c r="H43" s="186">
        <v>3962.57</v>
      </c>
      <c r="I43" s="187">
        <v>85433.66</v>
      </c>
      <c r="J43" s="188">
        <v>438.39</v>
      </c>
    </row>
    <row r="44" spans="1:10" ht="15.75" customHeight="1" thickBot="1">
      <c r="A44" s="198">
        <v>160</v>
      </c>
      <c r="B44" s="199" t="s">
        <v>176</v>
      </c>
      <c r="C44" s="180">
        <v>20164834.060000002</v>
      </c>
      <c r="D44" s="181">
        <v>1849867.5999999999</v>
      </c>
      <c r="E44" s="200">
        <v>13702675</v>
      </c>
      <c r="F44" s="200">
        <v>4361398.12</v>
      </c>
      <c r="G44" s="200">
        <v>30599.66</v>
      </c>
      <c r="H44" s="201">
        <v>1211.23</v>
      </c>
      <c r="I44" s="200">
        <v>218812.03</v>
      </c>
      <c r="J44" s="202">
        <v>270.42</v>
      </c>
    </row>
    <row r="45" spans="1:10" ht="15.75" customHeight="1" thickBot="1">
      <c r="A45" s="235"/>
      <c r="B45" s="235" t="s">
        <v>177</v>
      </c>
      <c r="C45" s="236">
        <f aca="true" t="shared" si="0" ref="C45:J45">SUM(C9:C44)</f>
        <v>646973823.4399998</v>
      </c>
      <c r="D45" s="237">
        <f t="shared" si="0"/>
        <v>27420014.92000001</v>
      </c>
      <c r="E45" s="236">
        <f t="shared" si="0"/>
        <v>434790061.7700001</v>
      </c>
      <c r="F45" s="236">
        <f t="shared" si="0"/>
        <v>173690796.32999998</v>
      </c>
      <c r="G45" s="236">
        <f t="shared" si="0"/>
        <v>1935985.1199999996</v>
      </c>
      <c r="H45" s="236">
        <f t="shared" si="0"/>
        <v>410044.9800000001</v>
      </c>
      <c r="I45" s="236">
        <f t="shared" si="0"/>
        <v>8630712.99</v>
      </c>
      <c r="J45" s="238">
        <f t="shared" si="0"/>
        <v>96207.33000000002</v>
      </c>
    </row>
    <row r="46" spans="1:10" ht="15.75" customHeight="1" thickBot="1">
      <c r="A46" s="203">
        <v>10</v>
      </c>
      <c r="B46" s="204" t="s">
        <v>178</v>
      </c>
      <c r="C46" s="180">
        <v>20174030.649999995</v>
      </c>
      <c r="D46" s="205">
        <v>16634658.389999997</v>
      </c>
      <c r="E46" s="206">
        <v>0</v>
      </c>
      <c r="F46" s="206">
        <v>0</v>
      </c>
      <c r="G46" s="207">
        <v>0</v>
      </c>
      <c r="H46" s="206">
        <v>0</v>
      </c>
      <c r="I46" s="207">
        <v>51785.05</v>
      </c>
      <c r="J46" s="208">
        <v>3487587.21</v>
      </c>
    </row>
    <row r="47" spans="1:10" ht="13.5" thickBot="1">
      <c r="A47" s="239"/>
      <c r="B47" s="239" t="s">
        <v>179</v>
      </c>
      <c r="C47" s="238">
        <f aca="true" t="shared" si="1" ref="C47:J47">SUM(C45:C46)</f>
        <v>667147854.0899998</v>
      </c>
      <c r="D47" s="240">
        <f t="shared" si="1"/>
        <v>44054673.31</v>
      </c>
      <c r="E47" s="238">
        <f t="shared" si="1"/>
        <v>434790061.7700001</v>
      </c>
      <c r="F47" s="238">
        <f t="shared" si="1"/>
        <v>173690796.32999998</v>
      </c>
      <c r="G47" s="238">
        <f t="shared" si="1"/>
        <v>1935985.1199999996</v>
      </c>
      <c r="H47" s="238">
        <f t="shared" si="1"/>
        <v>410044.9800000001</v>
      </c>
      <c r="I47" s="238">
        <f t="shared" si="1"/>
        <v>8682498.040000001</v>
      </c>
      <c r="J47" s="238">
        <f t="shared" si="1"/>
        <v>3583794.54</v>
      </c>
    </row>
  </sheetData>
  <sheetProtection/>
  <mergeCells count="7">
    <mergeCell ref="A2:J2"/>
    <mergeCell ref="A6:A8"/>
    <mergeCell ref="B6:B8"/>
    <mergeCell ref="C6:C8"/>
    <mergeCell ref="D6:J6"/>
    <mergeCell ref="D7:D8"/>
    <mergeCell ref="E7:J7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zoomScale="90" zoomScaleNormal="90" zoomScaleSheetLayoutView="70" zoomScalePageLayoutView="0" workbookViewId="0" topLeftCell="A5">
      <selection activeCell="E40" sqref="E40"/>
    </sheetView>
  </sheetViews>
  <sheetFormatPr defaultColWidth="10.28125" defaultRowHeight="12.75"/>
  <cols>
    <col min="1" max="1" width="49.7109375" style="1" customWidth="1"/>
    <col min="2" max="2" width="5.28125" style="48" customWidth="1"/>
    <col min="3" max="8" width="22.00390625" style="0" customWidth="1"/>
  </cols>
  <sheetData>
    <row r="1" spans="7:8" ht="15">
      <c r="G1" s="490" t="s">
        <v>261</v>
      </c>
      <c r="H1" s="490"/>
    </row>
    <row r="2" spans="1:8" ht="18">
      <c r="A2" s="475" t="s">
        <v>263</v>
      </c>
      <c r="B2" s="475"/>
      <c r="C2" s="475"/>
      <c r="D2" s="475"/>
      <c r="E2" s="475"/>
      <c r="F2" s="475"/>
      <c r="G2" s="475"/>
      <c r="H2" s="475"/>
    </row>
    <row r="3" spans="1:8" ht="15" customHeight="1">
      <c r="A3" s="476" t="s">
        <v>262</v>
      </c>
      <c r="B3" s="476"/>
      <c r="C3" s="476"/>
      <c r="D3" s="476"/>
      <c r="E3" s="476"/>
      <c r="F3" s="476"/>
      <c r="G3" s="476"/>
      <c r="H3" s="476"/>
    </row>
    <row r="4" spans="1:8" ht="15" customHeight="1">
      <c r="A4" s="47"/>
      <c r="B4" s="49"/>
      <c r="C4" s="47"/>
      <c r="D4" s="47"/>
      <c r="E4" s="47"/>
      <c r="F4" s="47"/>
      <c r="G4" s="47"/>
      <c r="H4" s="47"/>
    </row>
    <row r="5" spans="1:8" ht="17.25" thickBot="1">
      <c r="A5" s="3"/>
      <c r="H5" s="63" t="s">
        <v>130</v>
      </c>
    </row>
    <row r="6" spans="1:8" s="2" customFormat="1" ht="15.75">
      <c r="A6" s="488" t="s">
        <v>0</v>
      </c>
      <c r="B6" s="483" t="s">
        <v>1</v>
      </c>
      <c r="C6" s="483" t="s">
        <v>2</v>
      </c>
      <c r="D6" s="483" t="s">
        <v>3</v>
      </c>
      <c r="E6" s="483" t="s">
        <v>4</v>
      </c>
      <c r="F6" s="483" t="s">
        <v>5</v>
      </c>
      <c r="G6" s="483" t="s">
        <v>6</v>
      </c>
      <c r="H6" s="484"/>
    </row>
    <row r="7" spans="1:8" s="2" customFormat="1" ht="32.25" thickBot="1">
      <c r="A7" s="489"/>
      <c r="B7" s="487"/>
      <c r="C7" s="487"/>
      <c r="D7" s="487"/>
      <c r="E7" s="487"/>
      <c r="F7" s="487"/>
      <c r="G7" s="125" t="s">
        <v>7</v>
      </c>
      <c r="H7" s="126" t="s">
        <v>8</v>
      </c>
    </row>
    <row r="8" spans="1:8" ht="15.75">
      <c r="A8" s="50" t="s">
        <v>9</v>
      </c>
      <c r="B8" s="72">
        <v>1</v>
      </c>
      <c r="C8" s="73">
        <v>92157.05</v>
      </c>
      <c r="D8" s="73">
        <v>3569811.64</v>
      </c>
      <c r="E8" s="73">
        <v>3583483.97</v>
      </c>
      <c r="F8" s="74">
        <v>78484.72</v>
      </c>
      <c r="G8" s="78">
        <v>0</v>
      </c>
      <c r="H8" s="74">
        <v>78484.72</v>
      </c>
    </row>
    <row r="9" spans="1:8" ht="30">
      <c r="A9" s="75" t="s">
        <v>10</v>
      </c>
      <c r="B9" s="76"/>
      <c r="C9" s="145"/>
      <c r="D9" s="145"/>
      <c r="E9" s="145"/>
      <c r="F9" s="145"/>
      <c r="G9" s="145"/>
      <c r="H9" s="146"/>
    </row>
    <row r="10" spans="1:8" ht="15">
      <c r="A10" s="77" t="s">
        <v>11</v>
      </c>
      <c r="B10" s="477">
        <v>2</v>
      </c>
      <c r="C10" s="479">
        <v>92157.05</v>
      </c>
      <c r="D10" s="479">
        <v>3569811.64</v>
      </c>
      <c r="E10" s="479">
        <v>3583483.97</v>
      </c>
      <c r="F10" s="479">
        <v>78484.72</v>
      </c>
      <c r="G10" s="479">
        <v>0</v>
      </c>
      <c r="H10" s="481">
        <v>78484.72</v>
      </c>
    </row>
    <row r="11" spans="1:8" ht="15.75" thickBot="1">
      <c r="A11" s="68" t="s">
        <v>12</v>
      </c>
      <c r="B11" s="478"/>
      <c r="C11" s="480"/>
      <c r="D11" s="480"/>
      <c r="E11" s="480"/>
      <c r="F11" s="480"/>
      <c r="G11" s="480"/>
      <c r="H11" s="482"/>
    </row>
    <row r="12" spans="1:8" ht="31.5" customHeight="1">
      <c r="A12" s="79" t="s">
        <v>265</v>
      </c>
      <c r="B12" s="80">
        <v>3</v>
      </c>
      <c r="C12" s="321">
        <f aca="true" t="shared" si="0" ref="C12:H12">SUM(C14:C22)</f>
        <v>595319519.6599998</v>
      </c>
      <c r="D12" s="321">
        <f t="shared" si="0"/>
        <v>6238900518.249998</v>
      </c>
      <c r="E12" s="321">
        <f t="shared" si="0"/>
        <v>6167072183.819998</v>
      </c>
      <c r="F12" s="321">
        <f t="shared" si="0"/>
        <v>667147854.090001</v>
      </c>
      <c r="G12" s="321">
        <f t="shared" si="0"/>
        <v>787485.64</v>
      </c>
      <c r="H12" s="321">
        <f t="shared" si="0"/>
        <v>666360368.4499997</v>
      </c>
    </row>
    <row r="13" spans="1:8" ht="15">
      <c r="A13" s="494" t="s">
        <v>11</v>
      </c>
      <c r="B13" s="495"/>
      <c r="C13" s="495"/>
      <c r="D13" s="495"/>
      <c r="E13" s="495"/>
      <c r="F13" s="495"/>
      <c r="G13" s="495"/>
      <c r="H13" s="496"/>
    </row>
    <row r="14" spans="1:8" ht="15">
      <c r="A14" s="65" t="s">
        <v>13</v>
      </c>
      <c r="B14" s="81">
        <v>4</v>
      </c>
      <c r="C14" s="82">
        <v>55463179.1400001</v>
      </c>
      <c r="D14" s="82">
        <v>497587453.330001</v>
      </c>
      <c r="E14" s="82">
        <v>490844865.7900007</v>
      </c>
      <c r="F14" s="82">
        <v>62205766.680000424</v>
      </c>
      <c r="G14" s="82">
        <v>43822.520000000004</v>
      </c>
      <c r="H14" s="83">
        <v>62161944.16</v>
      </c>
    </row>
    <row r="15" spans="1:8" ht="15">
      <c r="A15" s="51" t="s">
        <v>14</v>
      </c>
      <c r="B15" s="84">
        <v>5</v>
      </c>
      <c r="C15" s="85">
        <v>302437500.30999976</v>
      </c>
      <c r="D15" s="85">
        <v>3312959041.0999994</v>
      </c>
      <c r="E15" s="85">
        <v>3276369332.199999</v>
      </c>
      <c r="F15" s="85">
        <v>339027209.2100005</v>
      </c>
      <c r="G15" s="85">
        <v>504172.53</v>
      </c>
      <c r="H15" s="83">
        <v>338523036.67999977</v>
      </c>
    </row>
    <row r="16" spans="1:8" ht="15">
      <c r="A16" s="51" t="s">
        <v>15</v>
      </c>
      <c r="B16" s="84">
        <v>6</v>
      </c>
      <c r="C16" s="85">
        <v>97060168.64999992</v>
      </c>
      <c r="D16" s="85">
        <v>1076030352.7999997</v>
      </c>
      <c r="E16" s="85">
        <v>1064796779.5699991</v>
      </c>
      <c r="F16" s="85">
        <v>108293741.88000047</v>
      </c>
      <c r="G16" s="85">
        <v>74732.63999999998</v>
      </c>
      <c r="H16" s="83">
        <v>108219009.23999994</v>
      </c>
    </row>
    <row r="17" spans="1:8" ht="15">
      <c r="A17" s="51" t="s">
        <v>16</v>
      </c>
      <c r="B17" s="84">
        <v>7</v>
      </c>
      <c r="C17" s="85">
        <v>8499202.620000005</v>
      </c>
      <c r="D17" s="85">
        <v>137728062.7899997</v>
      </c>
      <c r="E17" s="85">
        <v>136580366.62999976</v>
      </c>
      <c r="F17" s="85">
        <v>9646898.779999942</v>
      </c>
      <c r="G17" s="85">
        <v>63252.14</v>
      </c>
      <c r="H17" s="83">
        <v>9583646.64000001</v>
      </c>
    </row>
    <row r="18" spans="1:8" ht="15">
      <c r="A18" s="51" t="s">
        <v>17</v>
      </c>
      <c r="B18" s="84">
        <v>8</v>
      </c>
      <c r="C18" s="85">
        <v>10625964.860000003</v>
      </c>
      <c r="D18" s="85">
        <v>37499183.839999996</v>
      </c>
      <c r="E18" s="85">
        <v>38028916.56999996</v>
      </c>
      <c r="F18" s="85">
        <v>10096232.13000004</v>
      </c>
      <c r="G18" s="85">
        <v>43.72</v>
      </c>
      <c r="H18" s="83">
        <v>10096188.41</v>
      </c>
    </row>
    <row r="19" spans="1:8" ht="15">
      <c r="A19" s="51" t="s">
        <v>18</v>
      </c>
      <c r="B19" s="84">
        <v>9</v>
      </c>
      <c r="C19" s="85">
        <v>46181785.030000016</v>
      </c>
      <c r="D19" s="85">
        <v>324449087.6300002</v>
      </c>
      <c r="E19" s="85">
        <v>317009379.2500002</v>
      </c>
      <c r="F19" s="85">
        <v>53621493.410000026</v>
      </c>
      <c r="G19" s="85">
        <v>22290.440000000002</v>
      </c>
      <c r="H19" s="83">
        <v>53599202.96999998</v>
      </c>
    </row>
    <row r="20" spans="1:8" ht="15">
      <c r="A20" s="51" t="s">
        <v>19</v>
      </c>
      <c r="B20" s="84">
        <v>10</v>
      </c>
      <c r="C20" s="85">
        <v>56281963.72</v>
      </c>
      <c r="D20" s="85">
        <v>852571707.199999</v>
      </c>
      <c r="E20" s="85">
        <v>840418163.3499994</v>
      </c>
      <c r="F20" s="85">
        <v>68435507.56999958</v>
      </c>
      <c r="G20" s="85">
        <v>79171.65000000001</v>
      </c>
      <c r="H20" s="83">
        <v>68356335.91999997</v>
      </c>
    </row>
    <row r="21" spans="1:8" ht="15">
      <c r="A21" s="51" t="s">
        <v>20</v>
      </c>
      <c r="B21" s="84">
        <v>11</v>
      </c>
      <c r="C21" s="85">
        <v>14951990.250000002</v>
      </c>
      <c r="D21" s="85">
        <v>86272.45000000045</v>
      </c>
      <c r="E21" s="85">
        <v>2282170.550000001</v>
      </c>
      <c r="F21" s="85">
        <v>12756092.150000002</v>
      </c>
      <c r="G21" s="85">
        <v>0</v>
      </c>
      <c r="H21" s="83">
        <v>12756092.149999999</v>
      </c>
    </row>
    <row r="22" spans="1:8" ht="30.75" thickBot="1">
      <c r="A22" s="52" t="s">
        <v>21</v>
      </c>
      <c r="B22" s="86">
        <v>12</v>
      </c>
      <c r="C22" s="87">
        <v>3817765.08</v>
      </c>
      <c r="D22" s="87">
        <v>-10642.890000000174</v>
      </c>
      <c r="E22" s="87">
        <v>742209.9099999998</v>
      </c>
      <c r="F22" s="87">
        <v>3064912.2800000003</v>
      </c>
      <c r="G22" s="87">
        <v>0</v>
      </c>
      <c r="H22" s="83">
        <v>3064912.2800000007</v>
      </c>
    </row>
    <row r="23" spans="1:8" ht="15.75">
      <c r="A23" s="309" t="s">
        <v>22</v>
      </c>
      <c r="B23" s="497">
        <v>13</v>
      </c>
      <c r="C23" s="485">
        <f aca="true" t="shared" si="1" ref="C23:H23">SUM(C26:C27)</f>
        <v>150712.64</v>
      </c>
      <c r="D23" s="485">
        <f t="shared" si="1"/>
        <v>1251880.07</v>
      </c>
      <c r="E23" s="485">
        <f t="shared" si="1"/>
        <v>1249751.68</v>
      </c>
      <c r="F23" s="485">
        <f t="shared" si="1"/>
        <v>152841.03</v>
      </c>
      <c r="G23" s="485">
        <f t="shared" si="1"/>
        <v>62753.96</v>
      </c>
      <c r="H23" s="485">
        <f t="shared" si="1"/>
        <v>90087.06999999999</v>
      </c>
    </row>
    <row r="24" spans="1:8" ht="15.75">
      <c r="A24" s="310" t="s">
        <v>264</v>
      </c>
      <c r="B24" s="498"/>
      <c r="C24" s="486"/>
      <c r="D24" s="486"/>
      <c r="E24" s="486"/>
      <c r="F24" s="486"/>
      <c r="G24" s="486"/>
      <c r="H24" s="486"/>
    </row>
    <row r="25" spans="1:8" ht="15">
      <c r="A25" s="491" t="s">
        <v>11</v>
      </c>
      <c r="B25" s="492"/>
      <c r="C25" s="492"/>
      <c r="D25" s="492"/>
      <c r="E25" s="492"/>
      <c r="F25" s="492"/>
      <c r="G25" s="492"/>
      <c r="H25" s="493"/>
    </row>
    <row r="26" spans="1:8" ht="15">
      <c r="A26" s="311" t="s">
        <v>23</v>
      </c>
      <c r="B26" s="312">
        <v>14</v>
      </c>
      <c r="C26" s="313">
        <v>89855.59</v>
      </c>
      <c r="D26" s="313">
        <v>1153433.06</v>
      </c>
      <c r="E26" s="313">
        <v>1160917.93</v>
      </c>
      <c r="F26" s="313">
        <v>82370.72</v>
      </c>
      <c r="G26" s="313">
        <v>554.52</v>
      </c>
      <c r="H26" s="314">
        <v>81816.2</v>
      </c>
    </row>
    <row r="27" spans="1:8" ht="15.75" thickBot="1">
      <c r="A27" s="315" t="s">
        <v>24</v>
      </c>
      <c r="B27" s="316">
        <v>15</v>
      </c>
      <c r="C27" s="317">
        <v>60857.05</v>
      </c>
      <c r="D27" s="317">
        <v>98447.01</v>
      </c>
      <c r="E27" s="317">
        <v>88833.75</v>
      </c>
      <c r="F27" s="317">
        <v>70470.31</v>
      </c>
      <c r="G27" s="317">
        <v>62199.44</v>
      </c>
      <c r="H27" s="314">
        <v>8270.87</v>
      </c>
    </row>
    <row r="28" spans="1:8" ht="15.75">
      <c r="A28" s="309" t="s">
        <v>348</v>
      </c>
      <c r="B28" s="322">
        <v>16</v>
      </c>
      <c r="C28" s="321">
        <f aca="true" t="shared" si="2" ref="C28:H28">SUM(C30:C33)</f>
        <v>283714.02999999997</v>
      </c>
      <c r="D28" s="321">
        <f t="shared" si="2"/>
        <v>58004.26</v>
      </c>
      <c r="E28" s="321">
        <f t="shared" si="2"/>
        <v>49302.28</v>
      </c>
      <c r="F28" s="321">
        <f t="shared" si="2"/>
        <v>292416.01</v>
      </c>
      <c r="G28" s="321">
        <f t="shared" si="2"/>
        <v>15259.5</v>
      </c>
      <c r="H28" s="321">
        <f t="shared" si="2"/>
        <v>277156.51</v>
      </c>
    </row>
    <row r="29" spans="1:8" ht="15">
      <c r="A29" s="491" t="s">
        <v>11</v>
      </c>
      <c r="B29" s="492"/>
      <c r="C29" s="492"/>
      <c r="D29" s="492"/>
      <c r="E29" s="492"/>
      <c r="F29" s="492"/>
      <c r="G29" s="492"/>
      <c r="H29" s="493"/>
    </row>
    <row r="30" spans="1:8" ht="15">
      <c r="A30" s="311" t="s">
        <v>25</v>
      </c>
      <c r="B30" s="312">
        <v>17</v>
      </c>
      <c r="C30" s="313">
        <v>27467.63</v>
      </c>
      <c r="D30" s="313">
        <v>523.72</v>
      </c>
      <c r="E30" s="313">
        <v>27991.35</v>
      </c>
      <c r="F30" s="313">
        <v>0</v>
      </c>
      <c r="G30" s="313">
        <v>0</v>
      </c>
      <c r="H30" s="313">
        <v>0</v>
      </c>
    </row>
    <row r="31" spans="1:8" ht="15">
      <c r="A31" s="323" t="s">
        <v>24</v>
      </c>
      <c r="B31" s="324">
        <v>18</v>
      </c>
      <c r="C31" s="325">
        <v>0</v>
      </c>
      <c r="D31" s="325">
        <v>0</v>
      </c>
      <c r="E31" s="325">
        <v>0</v>
      </c>
      <c r="F31" s="325">
        <v>0</v>
      </c>
      <c r="G31" s="317">
        <v>0</v>
      </c>
      <c r="H31" s="317">
        <v>0</v>
      </c>
    </row>
    <row r="32" spans="1:8" ht="15">
      <c r="A32" s="323" t="s">
        <v>26</v>
      </c>
      <c r="B32" s="324">
        <v>19</v>
      </c>
      <c r="C32" s="325">
        <v>256246.4</v>
      </c>
      <c r="D32" s="325">
        <v>39943.46</v>
      </c>
      <c r="E32" s="325">
        <v>21310.93</v>
      </c>
      <c r="F32" s="325">
        <v>274878.93</v>
      </c>
      <c r="G32" s="325">
        <v>15259.5</v>
      </c>
      <c r="H32" s="326">
        <v>259619.43</v>
      </c>
    </row>
    <row r="33" spans="1:8" ht="15.75" thickBot="1">
      <c r="A33" s="327" t="s">
        <v>27</v>
      </c>
      <c r="B33" s="328">
        <v>20</v>
      </c>
      <c r="C33" s="329">
        <v>0</v>
      </c>
      <c r="D33" s="317">
        <v>17537.08</v>
      </c>
      <c r="E33" s="317">
        <v>0</v>
      </c>
      <c r="F33" s="317">
        <v>17537.08</v>
      </c>
      <c r="G33" s="317">
        <v>0</v>
      </c>
      <c r="H33" s="317">
        <v>17537.08</v>
      </c>
    </row>
    <row r="34" spans="1:8" ht="31.5">
      <c r="A34" s="318" t="s">
        <v>127</v>
      </c>
      <c r="B34" s="319">
        <v>21</v>
      </c>
      <c r="C34" s="320">
        <v>0</v>
      </c>
      <c r="D34" s="317">
        <v>0</v>
      </c>
      <c r="E34" s="317">
        <v>0</v>
      </c>
      <c r="F34" s="317">
        <v>0</v>
      </c>
      <c r="G34" s="317">
        <v>0</v>
      </c>
      <c r="H34" s="317">
        <v>0</v>
      </c>
    </row>
    <row r="35" spans="1:8" ht="15">
      <c r="A35" s="491" t="s">
        <v>11</v>
      </c>
      <c r="B35" s="492"/>
      <c r="C35" s="492"/>
      <c r="D35" s="492"/>
      <c r="E35" s="492"/>
      <c r="F35" s="492"/>
      <c r="G35" s="492"/>
      <c r="H35" s="493"/>
    </row>
    <row r="36" spans="1:8" ht="15.75" thickBot="1">
      <c r="A36" s="315" t="s">
        <v>27</v>
      </c>
      <c r="B36" s="316">
        <v>22</v>
      </c>
      <c r="C36" s="317">
        <v>0</v>
      </c>
      <c r="D36" s="317">
        <v>0</v>
      </c>
      <c r="E36" s="317">
        <v>0</v>
      </c>
      <c r="F36" s="317">
        <v>0</v>
      </c>
      <c r="G36" s="317">
        <v>0</v>
      </c>
      <c r="H36" s="317">
        <v>0</v>
      </c>
    </row>
    <row r="37" spans="1:8" ht="32.25" thickBot="1">
      <c r="A37" s="330" t="s">
        <v>126</v>
      </c>
      <c r="B37" s="331">
        <v>23</v>
      </c>
      <c r="C37" s="332">
        <f aca="true" t="shared" si="3" ref="C37:H37">C8+C12+C23+C28+C34</f>
        <v>595846103.3799998</v>
      </c>
      <c r="D37" s="332">
        <f t="shared" si="3"/>
        <v>6243780214.219998</v>
      </c>
      <c r="E37" s="332">
        <f t="shared" si="3"/>
        <v>6171954721.749998</v>
      </c>
      <c r="F37" s="332">
        <f t="shared" si="3"/>
        <v>667671595.850001</v>
      </c>
      <c r="G37" s="332">
        <f t="shared" si="3"/>
        <v>865499.1</v>
      </c>
      <c r="H37" s="332">
        <f t="shared" si="3"/>
        <v>666806096.7499998</v>
      </c>
    </row>
    <row r="38" spans="1:8" ht="12.75">
      <c r="A38" s="41"/>
      <c r="B38" s="71"/>
      <c r="C38" s="42"/>
      <c r="D38" s="42"/>
      <c r="E38" s="42"/>
      <c r="F38" s="42"/>
      <c r="G38" s="42"/>
      <c r="H38" s="42"/>
    </row>
  </sheetData>
  <sheetProtection/>
  <mergeCells count="28">
    <mergeCell ref="G1:H1"/>
    <mergeCell ref="A35:H35"/>
    <mergeCell ref="A25:H25"/>
    <mergeCell ref="E23:E24"/>
    <mergeCell ref="F23:F24"/>
    <mergeCell ref="A13:H13"/>
    <mergeCell ref="B23:B24"/>
    <mergeCell ref="A29:H29"/>
    <mergeCell ref="H23:H24"/>
    <mergeCell ref="G23:G24"/>
    <mergeCell ref="A6:A7"/>
    <mergeCell ref="B6:B7"/>
    <mergeCell ref="C6:C7"/>
    <mergeCell ref="D6:D7"/>
    <mergeCell ref="C23:C24"/>
    <mergeCell ref="D23:D24"/>
    <mergeCell ref="E6:E7"/>
    <mergeCell ref="F6:F7"/>
    <mergeCell ref="A2:H2"/>
    <mergeCell ref="A3:H3"/>
    <mergeCell ref="B10:B11"/>
    <mergeCell ref="C10:C11"/>
    <mergeCell ref="D10:D11"/>
    <mergeCell ref="E10:E11"/>
    <mergeCell ref="F10:F11"/>
    <mergeCell ref="G10:G11"/>
    <mergeCell ref="H10:H11"/>
    <mergeCell ref="G6:H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  <ignoredErrors>
    <ignoredError sqref="G12:H12 C23:H24 C28:H2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zoomScale="70" zoomScaleNormal="70" zoomScaleSheetLayoutView="80" zoomScalePageLayoutView="0" workbookViewId="0" topLeftCell="A1">
      <selection activeCell="C22" sqref="C22"/>
    </sheetView>
  </sheetViews>
  <sheetFormatPr defaultColWidth="9.140625" defaultRowHeight="12.75"/>
  <cols>
    <col min="1" max="1" width="67.8515625" style="0" customWidth="1"/>
    <col min="2" max="4" width="31.7109375" style="0" customWidth="1"/>
  </cols>
  <sheetData>
    <row r="1" spans="1:4" ht="15">
      <c r="A1" s="35"/>
      <c r="B1" s="35"/>
      <c r="C1" s="35"/>
      <c r="D1" s="89" t="s">
        <v>268</v>
      </c>
    </row>
    <row r="2" spans="1:4" ht="18">
      <c r="A2" s="502" t="s">
        <v>267</v>
      </c>
      <c r="B2" s="502"/>
      <c r="C2" s="502"/>
      <c r="D2" s="502"/>
    </row>
    <row r="3" spans="1:4" ht="15.75">
      <c r="A3" s="503" t="s">
        <v>266</v>
      </c>
      <c r="B3" s="503"/>
      <c r="C3" s="503"/>
      <c r="D3" s="503"/>
    </row>
    <row r="4" spans="1:4" ht="15.75">
      <c r="A4" s="90"/>
      <c r="B4" s="90"/>
      <c r="C4" s="90"/>
      <c r="D4" s="90"/>
    </row>
    <row r="5" spans="1:4" ht="16.5" thickBot="1">
      <c r="A5" s="17"/>
      <c r="B5" s="35"/>
      <c r="C5" s="35"/>
      <c r="D5" s="89" t="s">
        <v>130</v>
      </c>
    </row>
    <row r="6" spans="1:4" ht="63.75" thickBot="1">
      <c r="A6" s="117" t="s">
        <v>61</v>
      </c>
      <c r="B6" s="118" t="s">
        <v>62</v>
      </c>
      <c r="C6" s="118" t="s">
        <v>63</v>
      </c>
      <c r="D6" s="119" t="s">
        <v>64</v>
      </c>
    </row>
    <row r="7" spans="1:4" ht="15.75">
      <c r="A7" s="100" t="s">
        <v>65</v>
      </c>
      <c r="B7" s="101" t="s">
        <v>250</v>
      </c>
      <c r="C7" s="101" t="s">
        <v>250</v>
      </c>
      <c r="D7" s="102" t="s">
        <v>250</v>
      </c>
    </row>
    <row r="8" spans="1:4" ht="31.5">
      <c r="A8" s="93" t="s">
        <v>66</v>
      </c>
      <c r="B8" s="66">
        <v>-22894.49000000004</v>
      </c>
      <c r="C8" s="64">
        <v>-21790.26</v>
      </c>
      <c r="D8" s="64">
        <v>-1104.2300000000419</v>
      </c>
    </row>
    <row r="9" spans="1:4" ht="15">
      <c r="A9" s="499" t="s">
        <v>11</v>
      </c>
      <c r="B9" s="500"/>
      <c r="C9" s="500"/>
      <c r="D9" s="501"/>
    </row>
    <row r="10" spans="1:4" ht="15">
      <c r="A10" s="94" t="s">
        <v>13</v>
      </c>
      <c r="B10" s="95">
        <v>-1854.6399999999976</v>
      </c>
      <c r="C10" s="91">
        <v>-1756.6299999999999</v>
      </c>
      <c r="D10" s="95">
        <v>-98.00999999999772</v>
      </c>
    </row>
    <row r="11" spans="1:4" ht="15">
      <c r="A11" s="94" t="s">
        <v>14</v>
      </c>
      <c r="B11" s="95">
        <v>-12154.08000000003</v>
      </c>
      <c r="C11" s="91">
        <v>-11524.1</v>
      </c>
      <c r="D11" s="95">
        <v>-629.9800000000305</v>
      </c>
    </row>
    <row r="12" spans="1:4" ht="15">
      <c r="A12" s="94" t="s">
        <v>67</v>
      </c>
      <c r="B12" s="95">
        <v>-4003.48</v>
      </c>
      <c r="C12" s="91">
        <v>-3793.4800000000005</v>
      </c>
      <c r="D12" s="95">
        <v>-209.99999999999955</v>
      </c>
    </row>
    <row r="13" spans="1:4" ht="15">
      <c r="A13" s="94" t="s">
        <v>16</v>
      </c>
      <c r="B13" s="95">
        <v>-518.3599999999999</v>
      </c>
      <c r="C13" s="91">
        <v>-518.36</v>
      </c>
      <c r="D13" s="95">
        <v>0</v>
      </c>
    </row>
    <row r="14" spans="1:4" ht="15">
      <c r="A14" s="94" t="s">
        <v>17</v>
      </c>
      <c r="B14" s="95">
        <v>-151.45999999999987</v>
      </c>
      <c r="C14" s="91">
        <v>-151.46</v>
      </c>
      <c r="D14" s="95">
        <v>0</v>
      </c>
    </row>
    <row r="15" spans="1:4" ht="15">
      <c r="A15" s="94" t="s">
        <v>18</v>
      </c>
      <c r="B15" s="95">
        <v>-1054.800000000003</v>
      </c>
      <c r="C15" s="91">
        <v>-1054.8</v>
      </c>
      <c r="D15" s="95">
        <v>-2.9558577807620168E-12</v>
      </c>
    </row>
    <row r="16" spans="1:4" ht="15">
      <c r="A16" s="94" t="s">
        <v>19</v>
      </c>
      <c r="B16" s="95">
        <v>-3157.670000000011</v>
      </c>
      <c r="C16" s="91">
        <v>-2991.43</v>
      </c>
      <c r="D16" s="95">
        <v>-166.24000000001115</v>
      </c>
    </row>
    <row r="17" spans="1:4" ht="15.75">
      <c r="A17" s="93" t="s">
        <v>68</v>
      </c>
      <c r="B17" s="96"/>
      <c r="C17" s="92"/>
      <c r="D17" s="96"/>
    </row>
    <row r="18" spans="1:4" ht="31.5">
      <c r="A18" s="93" t="s">
        <v>69</v>
      </c>
      <c r="B18" s="66">
        <v>-350743866.48</v>
      </c>
      <c r="C18" s="64">
        <v>38344963.06000001</v>
      </c>
      <c r="D18" s="64">
        <v>-389088829.53999996</v>
      </c>
    </row>
    <row r="19" spans="1:4" ht="15">
      <c r="A19" s="499" t="s">
        <v>11</v>
      </c>
      <c r="B19" s="500"/>
      <c r="C19" s="500"/>
      <c r="D19" s="501"/>
    </row>
    <row r="20" spans="1:4" ht="15">
      <c r="A20" s="94" t="s">
        <v>13</v>
      </c>
      <c r="B20" s="95">
        <v>-37451757.449999996</v>
      </c>
      <c r="C20" s="91">
        <v>2903825.8800000004</v>
      </c>
      <c r="D20" s="95">
        <v>-40355583.33</v>
      </c>
    </row>
    <row r="21" spans="1:4" ht="15">
      <c r="A21" s="94" t="s">
        <v>14</v>
      </c>
      <c r="B21" s="95">
        <v>-185721538.29</v>
      </c>
      <c r="C21" s="91">
        <v>20266453.650000006</v>
      </c>
      <c r="D21" s="95">
        <v>-205987991.94</v>
      </c>
    </row>
    <row r="22" spans="1:4" ht="15">
      <c r="A22" s="94" t="s">
        <v>67</v>
      </c>
      <c r="B22" s="95">
        <v>-61833763.60999999</v>
      </c>
      <c r="C22" s="91">
        <v>6536887.910000003</v>
      </c>
      <c r="D22" s="95">
        <v>-68370651.52</v>
      </c>
    </row>
    <row r="23" spans="1:4" ht="15">
      <c r="A23" s="94" t="s">
        <v>16</v>
      </c>
      <c r="B23" s="95">
        <v>-4945778.48</v>
      </c>
      <c r="C23" s="91">
        <v>666220.4600000001</v>
      </c>
      <c r="D23" s="95">
        <v>-5611998.94</v>
      </c>
    </row>
    <row r="24" spans="1:4" ht="15">
      <c r="A24" s="94" t="s">
        <v>17</v>
      </c>
      <c r="B24" s="95">
        <v>-7313176.299999998</v>
      </c>
      <c r="C24" s="91">
        <v>-289393.55000000005</v>
      </c>
      <c r="D24" s="95">
        <v>-7023782.749999998</v>
      </c>
    </row>
    <row r="25" spans="1:4" ht="15">
      <c r="A25" s="94" t="s">
        <v>18</v>
      </c>
      <c r="B25" s="95">
        <v>-23174022.72000001</v>
      </c>
      <c r="C25" s="91">
        <v>354883.25999999983</v>
      </c>
      <c r="D25" s="95">
        <v>-23528905.98000001</v>
      </c>
    </row>
    <row r="26" spans="1:4" ht="15.75" thickBot="1">
      <c r="A26" s="97" t="s">
        <v>19</v>
      </c>
      <c r="B26" s="99">
        <v>-30303829.63</v>
      </c>
      <c r="C26" s="98">
        <v>7906085.450000001</v>
      </c>
      <c r="D26" s="99">
        <v>-38209915.08</v>
      </c>
    </row>
  </sheetData>
  <sheetProtection/>
  <mergeCells count="4">
    <mergeCell ref="A9:D9"/>
    <mergeCell ref="A19:D19"/>
    <mergeCell ref="A2:D2"/>
    <mergeCell ref="A3:D3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zoomScaleSheetLayoutView="110" zoomScalePageLayoutView="0" workbookViewId="0" topLeftCell="A1">
      <selection activeCell="B6" sqref="B6"/>
    </sheetView>
  </sheetViews>
  <sheetFormatPr defaultColWidth="9.140625" defaultRowHeight="12.75"/>
  <cols>
    <col min="1" max="1" width="45.28125" style="0" customWidth="1"/>
    <col min="2" max="2" width="22.00390625" style="0" customWidth="1"/>
    <col min="3" max="6" width="19.8515625" style="0" customWidth="1"/>
  </cols>
  <sheetData>
    <row r="1" spans="1:6" ht="15">
      <c r="A1" s="35"/>
      <c r="B1" s="35"/>
      <c r="C1" s="35"/>
      <c r="D1" s="35"/>
      <c r="E1" s="35"/>
      <c r="F1" s="89" t="s">
        <v>278</v>
      </c>
    </row>
    <row r="2" spans="1:6" ht="18">
      <c r="A2" s="502" t="s">
        <v>269</v>
      </c>
      <c r="B2" s="502"/>
      <c r="C2" s="502"/>
      <c r="D2" s="502"/>
      <c r="E2" s="502"/>
      <c r="F2" s="502"/>
    </row>
    <row r="3" spans="1:6" ht="14.25" customHeight="1">
      <c r="A3" s="504" t="s">
        <v>270</v>
      </c>
      <c r="B3" s="504"/>
      <c r="C3" s="504"/>
      <c r="D3" s="504"/>
      <c r="E3" s="504"/>
      <c r="F3" s="504"/>
    </row>
    <row r="4" spans="1:6" ht="16.5" thickBot="1">
      <c r="A4" s="17"/>
      <c r="B4" s="35"/>
      <c r="C4" s="35"/>
      <c r="D4" s="35"/>
      <c r="E4" s="35"/>
      <c r="F4" s="89" t="s">
        <v>130</v>
      </c>
    </row>
    <row r="5" spans="1:6" ht="63.75" thickBot="1">
      <c r="A5" s="117" t="s">
        <v>70</v>
      </c>
      <c r="B5" s="241" t="s">
        <v>2</v>
      </c>
      <c r="C5" s="241" t="s">
        <v>71</v>
      </c>
      <c r="D5" s="241" t="s">
        <v>72</v>
      </c>
      <c r="E5" s="241" t="s">
        <v>73</v>
      </c>
      <c r="F5" s="242" t="s">
        <v>5</v>
      </c>
    </row>
    <row r="6" spans="1:6" ht="75">
      <c r="A6" s="243" t="s">
        <v>282</v>
      </c>
      <c r="B6" s="244">
        <v>1706758.2099999995</v>
      </c>
      <c r="C6" s="245">
        <v>3487200.24</v>
      </c>
      <c r="D6" s="245">
        <v>3249057.54</v>
      </c>
      <c r="E6" s="245">
        <v>0</v>
      </c>
      <c r="F6" s="246">
        <f>B6+C6-D6</f>
        <v>1944900.9099999992</v>
      </c>
    </row>
    <row r="7" spans="1:6" ht="45">
      <c r="A7" s="247" t="s">
        <v>283</v>
      </c>
      <c r="B7" s="248">
        <v>3559.92</v>
      </c>
      <c r="C7" s="249">
        <v>1596</v>
      </c>
      <c r="D7" s="249">
        <v>3559.92</v>
      </c>
      <c r="E7" s="249">
        <v>0</v>
      </c>
      <c r="F7" s="250">
        <f>B7+C7-D7</f>
        <v>1596</v>
      </c>
    </row>
    <row r="8" spans="1:6" ht="25.5" customHeight="1" thickBot="1">
      <c r="A8" s="251" t="s">
        <v>74</v>
      </c>
      <c r="B8" s="252">
        <v>1710318.1299999994</v>
      </c>
      <c r="C8" s="253">
        <f>SUM(C6:C7)</f>
        <v>3488796.24</v>
      </c>
      <c r="D8" s="253">
        <f>SUM(D6:D7)</f>
        <v>3252617.46</v>
      </c>
      <c r="E8" s="253">
        <f>SUM(E6:E7)</f>
        <v>0</v>
      </c>
      <c r="F8" s="254">
        <f>SUM(F6:F7)</f>
        <v>1946496.9099999992</v>
      </c>
    </row>
    <row r="9" spans="1:6" ht="15">
      <c r="A9" s="103"/>
      <c r="B9" s="103"/>
      <c r="C9" s="103"/>
      <c r="D9" s="103"/>
      <c r="E9" s="103"/>
      <c r="F9" s="103"/>
    </row>
    <row r="10" ht="15">
      <c r="A10" s="39"/>
    </row>
    <row r="11" ht="15">
      <c r="A11" s="39"/>
    </row>
  </sheetData>
  <sheetProtection/>
  <mergeCells count="2">
    <mergeCell ref="A2:F2"/>
    <mergeCell ref="A3:F3"/>
  </mergeCells>
  <printOptions horizontalCentered="1" verticalCentered="1"/>
  <pageMargins left="0.7086614173228347" right="0.7086614173228347" top="0.9055118110236221" bottom="0.7480314960629921" header="0.5511811023622047" footer="0.31496062992125984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90" zoomScaleNormal="90" zoomScaleSheetLayoutView="70" zoomScalePageLayoutView="0" workbookViewId="0" topLeftCell="A1">
      <selection activeCell="A11" sqref="A11:H11"/>
    </sheetView>
  </sheetViews>
  <sheetFormatPr defaultColWidth="9.140625" defaultRowHeight="12.75"/>
  <cols>
    <col min="1" max="1" width="85.7109375" style="1" customWidth="1"/>
    <col min="2" max="2" width="4.00390625" style="0" bestFit="1" customWidth="1"/>
    <col min="3" max="3" width="22.140625" style="0" customWidth="1"/>
    <col min="4" max="4" width="21.57421875" style="0" customWidth="1"/>
    <col min="5" max="6" width="20.421875" style="0" customWidth="1"/>
    <col min="7" max="7" width="24.140625" style="0" customWidth="1"/>
    <col min="8" max="8" width="24.57421875" style="0" customWidth="1"/>
  </cols>
  <sheetData>
    <row r="1" spans="1:8" ht="15">
      <c r="A1" s="106"/>
      <c r="B1" s="104"/>
      <c r="C1" s="104"/>
      <c r="D1" s="104"/>
      <c r="E1" s="104"/>
      <c r="F1" s="104"/>
      <c r="G1" s="104"/>
      <c r="H1" s="105" t="s">
        <v>279</v>
      </c>
    </row>
    <row r="2" spans="1:8" ht="18">
      <c r="A2" s="505" t="s">
        <v>349</v>
      </c>
      <c r="B2" s="505"/>
      <c r="C2" s="505"/>
      <c r="D2" s="505"/>
      <c r="E2" s="505"/>
      <c r="F2" s="505"/>
      <c r="G2" s="505"/>
      <c r="H2" s="505"/>
    </row>
    <row r="3" spans="1:8" ht="15.75">
      <c r="A3" s="506" t="s">
        <v>271</v>
      </c>
      <c r="B3" s="506"/>
      <c r="C3" s="506"/>
      <c r="D3" s="506"/>
      <c r="E3" s="506"/>
      <c r="F3" s="506"/>
      <c r="G3" s="506"/>
      <c r="H3" s="506"/>
    </row>
    <row r="4" spans="1:8" ht="16.5" thickBot="1">
      <c r="A4" s="333"/>
      <c r="B4" s="14"/>
      <c r="C4" s="14"/>
      <c r="D4" s="14"/>
      <c r="E4" s="14"/>
      <c r="F4" s="14"/>
      <c r="G4" s="14"/>
      <c r="H4" s="16" t="s">
        <v>130</v>
      </c>
    </row>
    <row r="5" spans="1:8" ht="16.5" thickBot="1">
      <c r="A5" s="507" t="s">
        <v>75</v>
      </c>
      <c r="B5" s="442" t="s">
        <v>1</v>
      </c>
      <c r="C5" s="442" t="s">
        <v>122</v>
      </c>
      <c r="D5" s="509" t="s">
        <v>3</v>
      </c>
      <c r="E5" s="509" t="s">
        <v>4</v>
      </c>
      <c r="F5" s="511" t="s">
        <v>123</v>
      </c>
      <c r="G5" s="513" t="s">
        <v>76</v>
      </c>
      <c r="H5" s="514"/>
    </row>
    <row r="6" spans="1:8" ht="63.75" thickBot="1">
      <c r="A6" s="508"/>
      <c r="B6" s="443"/>
      <c r="C6" s="443"/>
      <c r="D6" s="510"/>
      <c r="E6" s="510"/>
      <c r="F6" s="512"/>
      <c r="G6" s="334" t="s">
        <v>124</v>
      </c>
      <c r="H6" s="335" t="s">
        <v>125</v>
      </c>
    </row>
    <row r="7" spans="1:8" ht="16.5" thickBot="1">
      <c r="A7" s="336" t="s">
        <v>77</v>
      </c>
      <c r="B7" s="337" t="s">
        <v>78</v>
      </c>
      <c r="C7" s="338">
        <v>1</v>
      </c>
      <c r="D7" s="331">
        <v>3</v>
      </c>
      <c r="E7" s="331">
        <v>2</v>
      </c>
      <c r="F7" s="339">
        <v>4</v>
      </c>
      <c r="G7" s="340">
        <v>5</v>
      </c>
      <c r="H7" s="341">
        <v>6</v>
      </c>
    </row>
    <row r="8" spans="1:8" ht="15.75">
      <c r="A8" s="342" t="s">
        <v>294</v>
      </c>
      <c r="B8" s="343">
        <v>1</v>
      </c>
      <c r="C8" s="344">
        <v>300845.91</v>
      </c>
      <c r="D8" s="345">
        <v>697413.68</v>
      </c>
      <c r="E8" s="345">
        <v>658599.67</v>
      </c>
      <c r="F8" s="353">
        <f>SUM(C8+D8-E8)</f>
        <v>339659.92000000004</v>
      </c>
      <c r="G8" s="349">
        <v>339659.92</v>
      </c>
      <c r="H8" s="346">
        <v>0</v>
      </c>
    </row>
    <row r="9" spans="1:8" ht="16.5" thickBot="1">
      <c r="A9" s="347" t="s">
        <v>295</v>
      </c>
      <c r="B9" s="348">
        <v>2</v>
      </c>
      <c r="C9" s="349">
        <f aca="true" t="shared" si="0" ref="C9:H9">C10+C15+C23</f>
        <v>26138068.65</v>
      </c>
      <c r="D9" s="349">
        <f t="shared" si="0"/>
        <v>46879099.660000004</v>
      </c>
      <c r="E9" s="349">
        <f t="shared" si="0"/>
        <v>45743104.09</v>
      </c>
      <c r="F9" s="349">
        <f t="shared" si="0"/>
        <v>27274064.22</v>
      </c>
      <c r="G9" s="349">
        <f t="shared" si="0"/>
        <v>24412.94</v>
      </c>
      <c r="H9" s="350">
        <f t="shared" si="0"/>
        <v>27249651.28</v>
      </c>
    </row>
    <row r="10" spans="1:8" ht="15.75">
      <c r="A10" s="351" t="s">
        <v>79</v>
      </c>
      <c r="B10" s="352">
        <v>3</v>
      </c>
      <c r="C10" s="353">
        <f aca="true" t="shared" si="1" ref="C10:H10">C12+C13+C14</f>
        <v>6546236.349999996</v>
      </c>
      <c r="D10" s="353">
        <f t="shared" si="1"/>
        <v>46158465.28</v>
      </c>
      <c r="E10" s="353">
        <f t="shared" si="1"/>
        <v>42100998.35</v>
      </c>
      <c r="F10" s="353">
        <f t="shared" si="1"/>
        <v>10603703.279999994</v>
      </c>
      <c r="G10" s="353">
        <f t="shared" si="1"/>
        <v>0</v>
      </c>
      <c r="H10" s="354">
        <f t="shared" si="1"/>
        <v>10603703.279999996</v>
      </c>
    </row>
    <row r="11" spans="1:8" ht="15">
      <c r="A11" s="515" t="s">
        <v>11</v>
      </c>
      <c r="B11" s="516"/>
      <c r="C11" s="516"/>
      <c r="D11" s="516"/>
      <c r="E11" s="516"/>
      <c r="F11" s="516"/>
      <c r="G11" s="516"/>
      <c r="H11" s="517"/>
    </row>
    <row r="12" spans="1:8" ht="15">
      <c r="A12" s="243" t="s">
        <v>296</v>
      </c>
      <c r="B12" s="355">
        <v>4</v>
      </c>
      <c r="C12" s="356">
        <v>4476153.049999997</v>
      </c>
      <c r="D12" s="357">
        <v>41215546.94</v>
      </c>
      <c r="E12" s="357">
        <v>38488615.72</v>
      </c>
      <c r="F12" s="356">
        <f>C12+D12-E12</f>
        <v>7203084.269999996</v>
      </c>
      <c r="G12" s="358">
        <v>0</v>
      </c>
      <c r="H12" s="359">
        <v>7203084.269999996</v>
      </c>
    </row>
    <row r="13" spans="1:8" ht="15">
      <c r="A13" s="247" t="s">
        <v>297</v>
      </c>
      <c r="B13" s="360">
        <v>5</v>
      </c>
      <c r="C13" s="361">
        <v>359765.17</v>
      </c>
      <c r="D13" s="362">
        <v>1454122.1</v>
      </c>
      <c r="E13" s="362">
        <v>359765.17</v>
      </c>
      <c r="F13" s="356">
        <f>C13+D13-E13</f>
        <v>1454122.1</v>
      </c>
      <c r="G13" s="363">
        <v>0</v>
      </c>
      <c r="H13" s="359">
        <v>1454122.1</v>
      </c>
    </row>
    <row r="14" spans="1:8" ht="15.75" thickBot="1">
      <c r="A14" s="364" t="s">
        <v>298</v>
      </c>
      <c r="B14" s="365">
        <v>6</v>
      </c>
      <c r="C14" s="366">
        <v>1710318.1299999994</v>
      </c>
      <c r="D14" s="367">
        <v>3488796.24</v>
      </c>
      <c r="E14" s="367">
        <v>3252617.46</v>
      </c>
      <c r="F14" s="368">
        <f>C14+D14-E14</f>
        <v>1946496.9099999992</v>
      </c>
      <c r="G14" s="369">
        <v>0</v>
      </c>
      <c r="H14" s="368">
        <v>1946496.91</v>
      </c>
    </row>
    <row r="15" spans="1:8" ht="15.75">
      <c r="A15" s="351" t="s">
        <v>299</v>
      </c>
      <c r="B15" s="352">
        <v>7</v>
      </c>
      <c r="C15" s="370">
        <v>19576021.98</v>
      </c>
      <c r="D15" s="370">
        <f>SUM(D17:D22)</f>
        <v>707746.04</v>
      </c>
      <c r="E15" s="370">
        <f>SUM(E17:E22)</f>
        <v>3637820.0199999996</v>
      </c>
      <c r="F15" s="370">
        <f>SUM(F17:F22)</f>
        <v>16645948.000000004</v>
      </c>
      <c r="G15" s="370">
        <f>SUM(G17:G22)</f>
        <v>0</v>
      </c>
      <c r="H15" s="354">
        <f>SUM(H17:H22)</f>
        <v>16645948.000000004</v>
      </c>
    </row>
    <row r="16" spans="1:8" ht="15">
      <c r="A16" s="515" t="s">
        <v>11</v>
      </c>
      <c r="B16" s="516"/>
      <c r="C16" s="516"/>
      <c r="D16" s="516"/>
      <c r="E16" s="516"/>
      <c r="F16" s="516"/>
      <c r="G16" s="516"/>
      <c r="H16" s="517"/>
    </row>
    <row r="17" spans="1:8" ht="15">
      <c r="A17" s="243" t="s">
        <v>20</v>
      </c>
      <c r="B17" s="355">
        <v>8</v>
      </c>
      <c r="C17" s="356">
        <v>14959398.280000003</v>
      </c>
      <c r="D17" s="357">
        <v>86272.45</v>
      </c>
      <c r="E17" s="357">
        <v>2281187.82</v>
      </c>
      <c r="F17" s="356">
        <f>C17+D17-E17</f>
        <v>12764482.910000002</v>
      </c>
      <c r="G17" s="358">
        <v>0</v>
      </c>
      <c r="H17" s="359">
        <v>12764482.910000002</v>
      </c>
    </row>
    <row r="18" spans="1:8" ht="15">
      <c r="A18" s="247" t="s">
        <v>21</v>
      </c>
      <c r="B18" s="360">
        <v>9</v>
      </c>
      <c r="C18" s="361">
        <v>3822971.9</v>
      </c>
      <c r="D18" s="362">
        <v>-5879.76</v>
      </c>
      <c r="E18" s="362">
        <v>747367.42</v>
      </c>
      <c r="F18" s="356">
        <f>C18+D18-E18</f>
        <v>3069724.72</v>
      </c>
      <c r="G18" s="363">
        <v>0</v>
      </c>
      <c r="H18" s="359">
        <v>3069724.72</v>
      </c>
    </row>
    <row r="19" spans="1:8" ht="15">
      <c r="A19" s="247" t="s">
        <v>80</v>
      </c>
      <c r="B19" s="360">
        <v>10</v>
      </c>
      <c r="C19" s="361">
        <v>429162.30000000005</v>
      </c>
      <c r="D19" s="362">
        <v>0</v>
      </c>
      <c r="E19" s="362">
        <v>-10359</v>
      </c>
      <c r="F19" s="356">
        <f>C19+D19-E19</f>
        <v>439521.30000000005</v>
      </c>
      <c r="G19" s="363">
        <v>0</v>
      </c>
      <c r="H19" s="359">
        <v>439521.30000000005</v>
      </c>
    </row>
    <row r="20" spans="1:8" ht="15">
      <c r="A20" s="247" t="s">
        <v>23</v>
      </c>
      <c r="B20" s="360">
        <v>11</v>
      </c>
      <c r="C20" s="361">
        <v>338369.54</v>
      </c>
      <c r="D20" s="362">
        <v>624901.09</v>
      </c>
      <c r="E20" s="362">
        <v>591088.49</v>
      </c>
      <c r="F20" s="356">
        <f>C20+D20-E20</f>
        <v>372182.1399999999</v>
      </c>
      <c r="G20" s="363">
        <v>0</v>
      </c>
      <c r="H20" s="359">
        <v>372182.1399999999</v>
      </c>
    </row>
    <row r="21" spans="1:8" ht="15">
      <c r="A21" s="247" t="s">
        <v>27</v>
      </c>
      <c r="B21" s="360">
        <v>12</v>
      </c>
      <c r="C21" s="361">
        <v>26062.87999999989</v>
      </c>
      <c r="D21" s="362">
        <v>0</v>
      </c>
      <c r="E21" s="362">
        <v>26062.88</v>
      </c>
      <c r="F21" s="356">
        <v>0</v>
      </c>
      <c r="G21" s="363">
        <v>0</v>
      </c>
      <c r="H21" s="359">
        <v>0</v>
      </c>
    </row>
    <row r="22" spans="1:8" ht="15.75" thickBot="1">
      <c r="A22" s="364" t="s">
        <v>14</v>
      </c>
      <c r="B22" s="365">
        <v>13</v>
      </c>
      <c r="C22" s="366">
        <v>57.08000000000004</v>
      </c>
      <c r="D22" s="367">
        <v>2452.26</v>
      </c>
      <c r="E22" s="367">
        <v>2472.41</v>
      </c>
      <c r="F22" s="368">
        <f>C22+D22-E22</f>
        <v>36.93000000000029</v>
      </c>
      <c r="G22" s="369">
        <v>0</v>
      </c>
      <c r="H22" s="368">
        <v>36.93000000000029</v>
      </c>
    </row>
    <row r="23" spans="1:8" ht="15.75">
      <c r="A23" s="371" t="s">
        <v>300</v>
      </c>
      <c r="B23" s="372">
        <v>14</v>
      </c>
      <c r="C23" s="373">
        <v>15810.32</v>
      </c>
      <c r="D23" s="374">
        <f>D24</f>
        <v>12888.34</v>
      </c>
      <c r="E23" s="374">
        <f>E24</f>
        <v>4285.72</v>
      </c>
      <c r="F23" s="373">
        <f>F24</f>
        <v>24412.94</v>
      </c>
      <c r="G23" s="375">
        <f>G24</f>
        <v>24412.94</v>
      </c>
      <c r="H23" s="376">
        <f>H24</f>
        <v>0</v>
      </c>
    </row>
    <row r="24" spans="1:8" ht="15.75" thickBot="1">
      <c r="A24" s="364" t="s">
        <v>81</v>
      </c>
      <c r="B24" s="365">
        <v>15</v>
      </c>
      <c r="C24" s="366">
        <v>15810.32</v>
      </c>
      <c r="D24" s="367">
        <v>12888.34</v>
      </c>
      <c r="E24" s="367">
        <v>4285.72</v>
      </c>
      <c r="F24" s="366">
        <f>C24+D24-E24</f>
        <v>24412.94</v>
      </c>
      <c r="G24" s="369">
        <v>24412.94</v>
      </c>
      <c r="H24" s="368">
        <v>0</v>
      </c>
    </row>
    <row r="25" spans="1:8" ht="15.75">
      <c r="A25" s="342" t="s">
        <v>301</v>
      </c>
      <c r="B25" s="343">
        <v>16</v>
      </c>
      <c r="C25" s="344">
        <v>12954040.87999998</v>
      </c>
      <c r="D25" s="345">
        <f>D26+D27</f>
        <v>399318000.18</v>
      </c>
      <c r="E25" s="345">
        <f>E26+E27</f>
        <v>399594149.23</v>
      </c>
      <c r="F25" s="344">
        <f>F26+F27</f>
        <v>12677891.829999985</v>
      </c>
      <c r="G25" s="375">
        <f>G26+G27</f>
        <v>0</v>
      </c>
      <c r="H25" s="376">
        <f>H26+H27</f>
        <v>12677891.829999985</v>
      </c>
    </row>
    <row r="26" spans="1:8" ht="15">
      <c r="A26" s="247" t="s">
        <v>128</v>
      </c>
      <c r="B26" s="360">
        <v>17</v>
      </c>
      <c r="C26" s="361">
        <v>12690569.01999998</v>
      </c>
      <c r="D26" s="362">
        <v>399080870.48</v>
      </c>
      <c r="E26" s="362">
        <v>399428199.86</v>
      </c>
      <c r="F26" s="356">
        <f>C26+D26-E26</f>
        <v>12343239.639999986</v>
      </c>
      <c r="G26" s="363">
        <v>0</v>
      </c>
      <c r="H26" s="359">
        <v>12343239.639999986</v>
      </c>
    </row>
    <row r="27" spans="1:8" ht="15.75" thickBot="1">
      <c r="A27" s="377" t="s">
        <v>129</v>
      </c>
      <c r="B27" s="378">
        <v>18</v>
      </c>
      <c r="C27" s="379">
        <v>263471.86</v>
      </c>
      <c r="D27" s="380">
        <v>237129.7</v>
      </c>
      <c r="E27" s="380">
        <v>165949.37</v>
      </c>
      <c r="F27" s="381">
        <f>C27+D27-E27</f>
        <v>334652.19</v>
      </c>
      <c r="G27" s="369">
        <v>0</v>
      </c>
      <c r="H27" s="397">
        <v>334652.19</v>
      </c>
    </row>
    <row r="28" spans="1:8" ht="15.75">
      <c r="A28" s="382" t="s">
        <v>302</v>
      </c>
      <c r="B28" s="352">
        <v>19</v>
      </c>
      <c r="C28" s="353">
        <v>3065726.7700000033</v>
      </c>
      <c r="D28" s="353">
        <f>D31+D32</f>
        <v>41698702.19</v>
      </c>
      <c r="E28" s="353">
        <f>E31+E32</f>
        <v>41461444.279999994</v>
      </c>
      <c r="F28" s="353">
        <f>F31+F32</f>
        <v>3302984.680000007</v>
      </c>
      <c r="G28" s="353">
        <f>G31+G32</f>
        <v>0</v>
      </c>
      <c r="H28" s="354">
        <f>H31+H32</f>
        <v>3302984.680000007</v>
      </c>
    </row>
    <row r="29" spans="1:8" ht="15.75" customHeight="1">
      <c r="A29" s="515" t="s">
        <v>82</v>
      </c>
      <c r="B29" s="516"/>
      <c r="C29" s="516"/>
      <c r="D29" s="516"/>
      <c r="E29" s="516"/>
      <c r="F29" s="516"/>
      <c r="G29" s="516"/>
      <c r="H29" s="517"/>
    </row>
    <row r="30" spans="1:8" ht="15">
      <c r="A30" s="515" t="s">
        <v>11</v>
      </c>
      <c r="B30" s="516"/>
      <c r="C30" s="516"/>
      <c r="D30" s="516"/>
      <c r="E30" s="516"/>
      <c r="F30" s="516"/>
      <c r="G30" s="516"/>
      <c r="H30" s="517"/>
    </row>
    <row r="31" spans="1:8" ht="15">
      <c r="A31" s="243" t="s">
        <v>83</v>
      </c>
      <c r="B31" s="355">
        <v>20</v>
      </c>
      <c r="C31" s="356">
        <v>3064954.7700000033</v>
      </c>
      <c r="D31" s="357">
        <v>41548899.28</v>
      </c>
      <c r="E31" s="357">
        <v>41313579.37</v>
      </c>
      <c r="F31" s="356">
        <f>C31+D31-E31</f>
        <v>3300274.680000007</v>
      </c>
      <c r="G31" s="358">
        <v>0</v>
      </c>
      <c r="H31" s="359">
        <v>3300274.680000007</v>
      </c>
    </row>
    <row r="32" spans="1:8" ht="15.75" thickBot="1">
      <c r="A32" s="364" t="s">
        <v>24</v>
      </c>
      <c r="B32" s="365">
        <v>21</v>
      </c>
      <c r="C32" s="366">
        <v>772</v>
      </c>
      <c r="D32" s="367">
        <v>149802.91</v>
      </c>
      <c r="E32" s="367">
        <v>147864.91</v>
      </c>
      <c r="F32" s="368">
        <f>C32+D32-E32</f>
        <v>2710</v>
      </c>
      <c r="G32" s="369">
        <v>0</v>
      </c>
      <c r="H32" s="368">
        <v>2710</v>
      </c>
    </row>
    <row r="33" spans="1:8" ht="18.75" customHeight="1">
      <c r="A33" s="371" t="s">
        <v>303</v>
      </c>
      <c r="B33" s="372">
        <v>22</v>
      </c>
      <c r="C33" s="373">
        <v>2046567.4400000013</v>
      </c>
      <c r="D33" s="373">
        <f>D34</f>
        <v>28171712.9</v>
      </c>
      <c r="E33" s="373">
        <f>E34</f>
        <v>28007718.63</v>
      </c>
      <c r="F33" s="373">
        <f>F34</f>
        <v>2210561.710000001</v>
      </c>
      <c r="G33" s="383">
        <f>G34</f>
        <v>0</v>
      </c>
      <c r="H33" s="376">
        <f>H34</f>
        <v>2210561.710000001</v>
      </c>
    </row>
    <row r="34" spans="1:8" ht="15.75" thickBot="1">
      <c r="A34" s="364" t="s">
        <v>83</v>
      </c>
      <c r="B34" s="365">
        <v>23</v>
      </c>
      <c r="C34" s="366">
        <v>2046567.4400000013</v>
      </c>
      <c r="D34" s="367">
        <v>28171712.9</v>
      </c>
      <c r="E34" s="367">
        <v>28007718.63</v>
      </c>
      <c r="F34" s="381">
        <f>C34+D34-E34</f>
        <v>2210561.710000001</v>
      </c>
      <c r="G34" s="369">
        <v>0</v>
      </c>
      <c r="H34" s="368">
        <v>2210561.710000001</v>
      </c>
    </row>
    <row r="35" spans="1:8" ht="15.75">
      <c r="A35" s="371" t="s">
        <v>304</v>
      </c>
      <c r="B35" s="372">
        <v>24</v>
      </c>
      <c r="C35" s="373">
        <v>374759.3700000001</v>
      </c>
      <c r="D35" s="373">
        <f>D38+D39</f>
        <v>5344231.29</v>
      </c>
      <c r="E35" s="373">
        <f>E38+E39</f>
        <v>5296959.56</v>
      </c>
      <c r="F35" s="373">
        <f>F38+F39</f>
        <v>422031.10000000056</v>
      </c>
      <c r="G35" s="373">
        <f>G38+G39</f>
        <v>0</v>
      </c>
      <c r="H35" s="376">
        <f>H38+H39</f>
        <v>422031.10000000056</v>
      </c>
    </row>
    <row r="36" spans="1:8" ht="15">
      <c r="A36" s="515" t="s">
        <v>84</v>
      </c>
      <c r="B36" s="516"/>
      <c r="C36" s="516"/>
      <c r="D36" s="516"/>
      <c r="E36" s="516"/>
      <c r="F36" s="516"/>
      <c r="G36" s="516"/>
      <c r="H36" s="517"/>
    </row>
    <row r="37" spans="1:8" ht="15">
      <c r="A37" s="515" t="s">
        <v>11</v>
      </c>
      <c r="B37" s="516"/>
      <c r="C37" s="516"/>
      <c r="D37" s="516"/>
      <c r="E37" s="516"/>
      <c r="F37" s="516"/>
      <c r="G37" s="516"/>
      <c r="H37" s="517"/>
    </row>
    <row r="38" spans="1:8" ht="15">
      <c r="A38" s="243" t="s">
        <v>23</v>
      </c>
      <c r="B38" s="355">
        <v>25</v>
      </c>
      <c r="C38" s="356">
        <v>374759.3700000001</v>
      </c>
      <c r="D38" s="357">
        <v>5344231.29</v>
      </c>
      <c r="E38" s="357">
        <v>5296959.56</v>
      </c>
      <c r="F38" s="356">
        <f>C38+D38-E38</f>
        <v>422031.10000000056</v>
      </c>
      <c r="G38" s="358">
        <v>0</v>
      </c>
      <c r="H38" s="359">
        <v>422031.10000000056</v>
      </c>
    </row>
    <row r="39" spans="1:8" ht="15.75" thickBot="1">
      <c r="A39" s="364" t="s">
        <v>24</v>
      </c>
      <c r="B39" s="365">
        <v>26</v>
      </c>
      <c r="C39" s="366">
        <v>0</v>
      </c>
      <c r="D39" s="367">
        <v>0</v>
      </c>
      <c r="E39" s="367">
        <v>0</v>
      </c>
      <c r="F39" s="381">
        <f>C39+D39-E39</f>
        <v>0</v>
      </c>
      <c r="G39" s="369">
        <v>0</v>
      </c>
      <c r="H39" s="359">
        <v>0</v>
      </c>
    </row>
    <row r="40" spans="1:8" ht="15.75">
      <c r="A40" s="371" t="s">
        <v>305</v>
      </c>
      <c r="B40" s="372">
        <v>27</v>
      </c>
      <c r="C40" s="373">
        <v>1463818.5899999142</v>
      </c>
      <c r="D40" s="373">
        <f>D41</f>
        <v>796644025.65</v>
      </c>
      <c r="E40" s="373">
        <f>E41</f>
        <v>796488852.16</v>
      </c>
      <c r="F40" s="373">
        <f>F41</f>
        <v>1618992.0799999237</v>
      </c>
      <c r="G40" s="383">
        <f>G41</f>
        <v>0</v>
      </c>
      <c r="H40" s="376">
        <f>H41</f>
        <v>1618992.08</v>
      </c>
    </row>
    <row r="41" spans="1:8" ht="15.75" thickBot="1">
      <c r="A41" s="364" t="s">
        <v>306</v>
      </c>
      <c r="B41" s="365">
        <v>28</v>
      </c>
      <c r="C41" s="366">
        <v>1463818.5899999142</v>
      </c>
      <c r="D41" s="367">
        <v>796644025.65</v>
      </c>
      <c r="E41" s="367">
        <v>796488852.16</v>
      </c>
      <c r="F41" s="366">
        <f>C41+D41-E41</f>
        <v>1618992.0799999237</v>
      </c>
      <c r="G41" s="369">
        <v>0</v>
      </c>
      <c r="H41" s="368">
        <v>1618992.08</v>
      </c>
    </row>
    <row r="42" spans="1:8" ht="31.5">
      <c r="A42" s="342" t="s">
        <v>307</v>
      </c>
      <c r="B42" s="384">
        <v>29</v>
      </c>
      <c r="C42" s="385">
        <f aca="true" t="shared" si="2" ref="C42:H42">C8+C9+C25+C28+C33+C35+C40</f>
        <v>46343827.6099999</v>
      </c>
      <c r="D42" s="385">
        <f t="shared" si="2"/>
        <v>1318753185.55</v>
      </c>
      <c r="E42" s="385">
        <f t="shared" si="2"/>
        <v>1317250827.62</v>
      </c>
      <c r="F42" s="385">
        <f t="shared" si="2"/>
        <v>47846185.53999992</v>
      </c>
      <c r="G42" s="385">
        <f t="shared" si="2"/>
        <v>364072.86</v>
      </c>
      <c r="H42" s="386">
        <f t="shared" si="2"/>
        <v>47482112.67999999</v>
      </c>
    </row>
    <row r="43" spans="1:8" ht="15.75">
      <c r="A43" s="387" t="s">
        <v>308</v>
      </c>
      <c r="B43" s="388">
        <v>30</v>
      </c>
      <c r="C43" s="389">
        <v>3921730.629999999</v>
      </c>
      <c r="D43" s="390">
        <v>3006447.09</v>
      </c>
      <c r="E43" s="390">
        <v>3921730.63</v>
      </c>
      <c r="F43" s="361">
        <f>C43+D43-E43</f>
        <v>3006447.089999999</v>
      </c>
      <c r="G43" s="391">
        <v>0</v>
      </c>
      <c r="H43" s="392">
        <f>F43</f>
        <v>3006447.089999999</v>
      </c>
    </row>
    <row r="44" spans="1:8" ht="16.5" thickBot="1">
      <c r="A44" s="251" t="s">
        <v>131</v>
      </c>
      <c r="B44" s="393">
        <v>31</v>
      </c>
      <c r="C44" s="394">
        <f>C42+C43</f>
        <v>50265558.239999905</v>
      </c>
      <c r="D44" s="394">
        <f>D42+D43</f>
        <v>1321759632.6399999</v>
      </c>
      <c r="E44" s="394">
        <f>E42+E43</f>
        <v>1321172558.25</v>
      </c>
      <c r="F44" s="394">
        <f>F42+F43</f>
        <v>50852632.62999991</v>
      </c>
      <c r="G44" s="395">
        <f>G42+G43</f>
        <v>364072.86</v>
      </c>
      <c r="H44" s="396">
        <f>SUM(H42:H43)</f>
        <v>50488559.76999999</v>
      </c>
    </row>
    <row r="45" ht="12.75">
      <c r="F45" s="144"/>
    </row>
  </sheetData>
  <sheetProtection/>
  <mergeCells count="15">
    <mergeCell ref="A36:H36"/>
    <mergeCell ref="A37:H37"/>
    <mergeCell ref="A11:H11"/>
    <mergeCell ref="A16:H16"/>
    <mergeCell ref="A29:H29"/>
    <mergeCell ref="A30:H30"/>
    <mergeCell ref="A2:H2"/>
    <mergeCell ref="A3:H3"/>
    <mergeCell ref="A5:A6"/>
    <mergeCell ref="B5:B6"/>
    <mergeCell ref="C5:C6"/>
    <mergeCell ref="D5:D6"/>
    <mergeCell ref="E5:E6"/>
    <mergeCell ref="F5:F6"/>
    <mergeCell ref="G5:H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5" r:id="rId1"/>
  <ignoredErrors>
    <ignoredError sqref="F9 F25 F23 F33 F40 F4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zoomScaleSheetLayoutView="110" zoomScalePageLayoutView="0" workbookViewId="0" topLeftCell="A1">
      <selection activeCell="A3" sqref="A3:C3"/>
    </sheetView>
  </sheetViews>
  <sheetFormatPr defaultColWidth="9.140625" defaultRowHeight="12.75"/>
  <cols>
    <col min="1" max="1" width="61.140625" style="0" customWidth="1"/>
    <col min="2" max="3" width="22.57421875" style="0" customWidth="1"/>
  </cols>
  <sheetData>
    <row r="1" ht="14.25">
      <c r="C1" s="38" t="s">
        <v>280</v>
      </c>
    </row>
    <row r="2" spans="1:3" ht="18">
      <c r="A2" s="518" t="s">
        <v>273</v>
      </c>
      <c r="B2" s="518"/>
      <c r="C2" s="518"/>
    </row>
    <row r="3" spans="1:3" ht="12.75">
      <c r="A3" s="519" t="s">
        <v>272</v>
      </c>
      <c r="B3" s="519"/>
      <c r="C3" s="519"/>
    </row>
    <row r="4" spans="1:3" ht="12.75">
      <c r="A4" s="115"/>
      <c r="B4" s="115"/>
      <c r="C4" s="115"/>
    </row>
    <row r="5" spans="1:3" ht="17.25" thickBot="1">
      <c r="A5" s="4"/>
      <c r="C5" s="10" t="s">
        <v>130</v>
      </c>
    </row>
    <row r="6" spans="1:3" ht="30" customHeight="1" thickBot="1">
      <c r="A6" s="121"/>
      <c r="B6" s="122" t="s">
        <v>344</v>
      </c>
      <c r="C6" s="123" t="s">
        <v>290</v>
      </c>
    </row>
    <row r="7" spans="1:3" ht="19.5" customHeight="1">
      <c r="A7" s="55" t="s">
        <v>85</v>
      </c>
      <c r="B7" s="112">
        <v>300845.91</v>
      </c>
      <c r="C7" s="112">
        <v>309204.37</v>
      </c>
    </row>
    <row r="8" spans="1:3" ht="19.5" customHeight="1">
      <c r="A8" s="111" t="s">
        <v>86</v>
      </c>
      <c r="B8" s="113">
        <v>697413.68</v>
      </c>
      <c r="C8" s="113">
        <v>670854.17</v>
      </c>
    </row>
    <row r="9" spans="1:3" ht="19.5" customHeight="1">
      <c r="A9" s="111" t="s">
        <v>87</v>
      </c>
      <c r="B9" s="113" t="s">
        <v>250</v>
      </c>
      <c r="C9" s="113" t="s">
        <v>250</v>
      </c>
    </row>
    <row r="10" spans="1:3" ht="19.5" customHeight="1">
      <c r="A10" s="111" t="s">
        <v>88</v>
      </c>
      <c r="B10" s="113">
        <v>658599.67</v>
      </c>
      <c r="C10" s="113">
        <v>679212.63</v>
      </c>
    </row>
    <row r="11" spans="1:3" ht="19.5" customHeight="1" thickBot="1">
      <c r="A11" s="107" t="s">
        <v>89</v>
      </c>
      <c r="B11" s="114">
        <v>300845.91</v>
      </c>
      <c r="C11" s="114">
        <v>300845.91</v>
      </c>
    </row>
    <row r="12" spans="1:3" ht="15">
      <c r="A12" s="11"/>
      <c r="B12" s="11"/>
      <c r="C12" s="11"/>
    </row>
  </sheetData>
  <sheetProtection/>
  <mergeCells count="2">
    <mergeCell ref="A2:C2"/>
    <mergeCell ref="A3:C3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Šprtová Martina</dc:creator>
  <cp:keywords/>
  <dc:description/>
  <cp:lastModifiedBy>vypalova_b</cp:lastModifiedBy>
  <cp:lastPrinted>2014-02-27T16:10:43Z</cp:lastPrinted>
  <dcterms:created xsi:type="dcterms:W3CDTF">2012-02-21T10:02:33Z</dcterms:created>
  <dcterms:modified xsi:type="dcterms:W3CDTF">2014-03-26T09:24:28Z</dcterms:modified>
  <cp:category/>
  <cp:version/>
  <cp:contentType/>
  <cp:contentStatus/>
</cp:coreProperties>
</file>