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49" activeTab="0"/>
  </bookViews>
  <sheets>
    <sheet name="Štruktúra príjmov" sheetId="1" r:id="rId1"/>
    <sheet name="Tvorba fondov" sheetId="2" r:id="rId2"/>
    <sheet name="Fond dôchodkového poistenia" sheetId="3" r:id="rId3"/>
    <sheet name="Fond nemocenského poistenia" sheetId="4" r:id="rId4"/>
    <sheet name="Fond úrazového poistenia" sheetId="5" r:id="rId5"/>
    <sheet name="Fond garančného poistenia" sheetId="6" r:id="rId6"/>
    <sheet name="Fond poistenia v nezam." sheetId="7" r:id="rId7"/>
    <sheet name="Rezervný fond " sheetId="8" r:id="rId8"/>
    <sheet name="Osobitný fond" sheetId="9" r:id="rId9"/>
  </sheets>
  <definedNames>
    <definedName name="_xlnm.Print_Area" localSheetId="2">'Fond dôchodkového poistenia'!$B$43:$M$66</definedName>
  </definedNames>
  <calcPr fullCalcOnLoad="1"/>
</workbook>
</file>

<file path=xl/sharedStrings.xml><?xml version="1.0" encoding="utf-8"?>
<sst xmlns="http://schemas.openxmlformats.org/spreadsheetml/2006/main" count="162" uniqueCount="61">
  <si>
    <t>TVORBA ZDROJOV CELKOM:</t>
  </si>
  <si>
    <t>Príjmy z poistného</t>
  </si>
  <si>
    <t>Prevod z minulých rokov</t>
  </si>
  <si>
    <t>v tom:</t>
  </si>
  <si>
    <t>Ostatné príjmy</t>
  </si>
  <si>
    <t>mil. €</t>
  </si>
  <si>
    <t>TVORBA FONDU CELKOM:</t>
  </si>
  <si>
    <t>Príspevky na SDS zaplatené zamestnávateľom po uplynutí 60 dní</t>
  </si>
  <si>
    <t>Celkom zdroje</t>
  </si>
  <si>
    <t>Tvorba fondov</t>
  </si>
  <si>
    <t>Štruktúra príjmov</t>
  </si>
  <si>
    <t>Tvorba základného fondu starobného poistenia</t>
  </si>
  <si>
    <t>Tvorba základného fondu invalidného poistenia</t>
  </si>
  <si>
    <t>Zdroje dôchodkového poistenia (ZF SP a ZF IP spolu)</t>
  </si>
  <si>
    <t>   zamestnanci</t>
  </si>
  <si>
    <r>
      <t xml:space="preserve">   zamestnávatelia </t>
    </r>
    <r>
      <rPr>
        <vertAlign val="superscript"/>
        <sz val="10"/>
        <rFont val="Arial"/>
        <family val="2"/>
      </rPr>
      <t>*)</t>
    </r>
  </si>
  <si>
    <t>   samostatne zárobkovo činné osoby</t>
  </si>
  <si>
    <t>   dobrovoľne poistené osoby</t>
  </si>
  <si>
    <t>   dlžné poistné a sankcie</t>
  </si>
  <si>
    <t>   štát</t>
  </si>
  <si>
    <t>   Sociálna poisťovňa</t>
  </si>
  <si>
    <t>   zamestnávatelia</t>
  </si>
  <si>
    <t>   dlžné poistné a sankcie</t>
  </si>
  <si>
    <t>   zamestnávatelia</t>
  </si>
  <si>
    <t>   samostatne zárobkovo činné osoby</t>
  </si>
  <si>
    <t xml:space="preserve">   dobrovoľne poistené osoby</t>
  </si>
  <si>
    <t>Tvorba v bežnom roku po presune príslušného % poistného do správ. fondu</t>
  </si>
  <si>
    <t>Ostatné príjmy (vrátane ŠFA, resp. prostriedkov zo ŠR)</t>
  </si>
  <si>
    <t>Ostatné príjmy (od r. 2006 vr. štátnych finančných aktív, resp. prostriedkov zo ŠR)</t>
  </si>
  <si>
    <t xml:space="preserve">   poistné podľa osobitného predpisu</t>
  </si>
  <si>
    <t>Tvorba osobitného fondu</t>
  </si>
  <si>
    <r>
      <t xml:space="preserve">   v r. 2013 vrátane 235,08 mil. €- príjmy z otvorenia II. piliera, v r. 2014 vrátane 0,085 mil. €- príjmy z otvorenia II. piliera,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v r. 2015 vrátane 566,9 mil. € príjmy z otvorenia II. piliera</t>
    </r>
    <r>
      <rPr>
        <sz val="10"/>
        <color indexed="10"/>
        <rFont val="Arial"/>
        <family val="2"/>
      </rPr>
      <t xml:space="preserve"> </t>
    </r>
  </si>
  <si>
    <r>
      <t xml:space="preserve">   v r. 2016 vrátane 0,001 mil. € - príjmy z otvorenia II. piliera,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 r. 2017 vrátane 0,035 mil. € príjmy z otvorenia II. piliera, v r. 2018 vrátane 0,032 mil. € - príjmy z otvorenia II. piliera, v r. 2019 vrátane 0,004 mil. € - príjmy z otvorenia II. piliera</t>
    </r>
  </si>
  <si>
    <r>
      <t xml:space="preserve">  </t>
    </r>
    <r>
      <rPr>
        <sz val="10"/>
        <rFont val="Arial"/>
        <family val="2"/>
      </rPr>
      <t xml:space="preserve">v r. 2013 vrátane 235,08 mil. €- príjmy z otvorenia II. piliera, v r. 2014 vrátane 0,085 mil. €- príjmy z otvorenia II. piliera,v roku 2015 vrátane 566,9 mil. </t>
    </r>
    <r>
      <rPr>
        <sz val="10"/>
        <rFont val="Calibri"/>
        <family val="2"/>
      </rPr>
      <t>€ príjmy z otvorenia II. piliera</t>
    </r>
  </si>
  <si>
    <t xml:space="preserve">  v r. 2016 vrátane 0,001 mil. € - príjmy z otvorenia II. piliera, v r. 2017 vrátane 0,035 mil. € príjmy z otvorenia II. piliera, </t>
  </si>
  <si>
    <r>
      <t xml:space="preserve">  v r. 2018 vrátane 0,032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- príjmy z otvorenia II. piliera, v r. 2019 vrátane 0,004 mil. € - príjmy z otvorenia II. piliera,</t>
    </r>
  </si>
  <si>
    <r>
      <t xml:space="preserve">  </t>
    </r>
    <r>
      <rPr>
        <sz val="10"/>
        <rFont val="Arial"/>
        <family val="2"/>
      </rPr>
      <t xml:space="preserve">v r. 2013 vrátane 235,08 mil. €- príjmy z otvorenia II. piliera, v r. 2014 vrátane 0,085 mil. €- príjmy z otvorenia II. piliera, v r. 2015 vrátane 566,9 mil. € príjmy z otvorenia II. piliera </t>
    </r>
  </si>
  <si>
    <r>
      <t xml:space="preserve">  v r. 2016 vrátane 0,001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- príjmy z otvorenia II. piliera, v roku 2017 vrátane 0,035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z otvorenia II. piliera</t>
    </r>
  </si>
  <si>
    <t>Tvorba základného fondu nemocenského poistenia</t>
  </si>
  <si>
    <t>Tvorba základného fondu garančného poistenia</t>
  </si>
  <si>
    <t>Tvorba základného fondu poistenia v nezamestnanosti</t>
  </si>
  <si>
    <r>
      <rPr>
        <vertAlign val="superscript"/>
        <sz val="10"/>
        <rFont val="Arial"/>
        <family val="2"/>
      </rPr>
      <t xml:space="preserve">*) </t>
    </r>
    <r>
      <rPr>
        <sz val="10"/>
        <rFont val="Arial"/>
        <family val="2"/>
      </rPr>
      <t>v r. 2012 vrátane 43,50 mil. €- príjmy z otvorenia II. piliera</t>
    </r>
  </si>
  <si>
    <r>
      <t xml:space="preserve">   Sociálna poisťovňa </t>
    </r>
    <r>
      <rPr>
        <vertAlign val="superscript"/>
        <sz val="10"/>
        <rFont val="Arial"/>
        <family val="2"/>
      </rPr>
      <t>**)</t>
    </r>
  </si>
  <si>
    <r>
      <t>**)</t>
    </r>
    <r>
      <rPr>
        <sz val="10"/>
        <rFont val="Arial"/>
        <family val="0"/>
      </rPr>
      <t xml:space="preserve"> poistné za poberateľov úrazovaj renty </t>
    </r>
  </si>
  <si>
    <t xml:space="preserve"> *) v r. 2012 vrátane 43,50 mil. €- príjmy z otvorenia II. piliera</t>
  </si>
  <si>
    <t xml:space="preserve">   Sociálna poisťovňa </t>
  </si>
  <si>
    <t>*)  v r. 2012 vrátane 43,50 mil. €- príjmy z otvorenia II. piliera</t>
  </si>
  <si>
    <t>Tvorba základného fondu úrazového poistenia</t>
  </si>
  <si>
    <t xml:space="preserve"> základný fond nemocenského poistenia</t>
  </si>
  <si>
    <t xml:space="preserve"> základný fond starobného poistenia </t>
  </si>
  <si>
    <t xml:space="preserve"> základný fond invalidného poistenia</t>
  </si>
  <si>
    <t xml:space="preserve"> základný fond úrazového poistenia </t>
  </si>
  <si>
    <t xml:space="preserve"> základný fond garančného poistenia </t>
  </si>
  <si>
    <t xml:space="preserve"> základný fond poistenia v nezamestnanosti </t>
  </si>
  <si>
    <t xml:space="preserve"> dôchodkové poistenie spolu (ZF SP + ZF IP)</t>
  </si>
  <si>
    <t xml:space="preserve"> správny fond</t>
  </si>
  <si>
    <t>Tvorba rezervného fondu solidarity</t>
  </si>
  <si>
    <t xml:space="preserve"> rezervný fond solidarity</t>
  </si>
  <si>
    <t xml:space="preserve"> osobitný fond</t>
  </si>
  <si>
    <t>Sociálna poisťovňa</t>
  </si>
  <si>
    <t>Sociálna  poisťovňa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</si>
</sst>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vertical="center"/>
    </xf>
    <xf numFmtId="2" fontId="0" fillId="0" borderId="14" xfId="0" applyNumberFormat="1" applyFill="1" applyBorder="1" applyAlignment="1">
      <alignment/>
    </xf>
    <xf numFmtId="0" fontId="10" fillId="0" borderId="12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" fontId="1" fillId="0" borderId="1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/>
    </xf>
    <xf numFmtId="18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4" fontId="0" fillId="0" borderId="11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9" fontId="0" fillId="0" borderId="15" xfId="0" applyNumberForma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ýdavky ZFGP r. 2006 po mesiacoch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tabSelected="1" zoomScalePageLayoutView="0" workbookViewId="0" topLeftCell="A1">
      <selection activeCell="B1" sqref="B1:M1"/>
    </sheetView>
  </sheetViews>
  <sheetFormatPr defaultColWidth="9.140625" defaultRowHeight="12.75"/>
  <cols>
    <col min="1" max="1" width="3.140625" style="0" customWidth="1"/>
    <col min="2" max="2" width="64.7109375" style="0" customWidth="1"/>
    <col min="3" max="9" width="9.140625" style="0" customWidth="1"/>
    <col min="10" max="11" width="10.140625" style="0" customWidth="1"/>
    <col min="12" max="12" width="11.7109375" style="0" bestFit="1" customWidth="1"/>
    <col min="13" max="14" width="10.140625" style="0" bestFit="1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8.75" customHeight="1">
      <c r="B2" s="86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 ht="17.25" customHeight="1" thickBot="1">
      <c r="B3" s="12"/>
      <c r="H3" s="60"/>
      <c r="I3" s="41"/>
      <c r="J3" s="32"/>
      <c r="K3" s="32"/>
      <c r="L3" s="32"/>
      <c r="N3" s="32"/>
    </row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6" ht="15" customHeight="1" thickBot="1">
      <c r="B6" s="3" t="s">
        <v>0</v>
      </c>
      <c r="C6" s="4">
        <v>6689.52</v>
      </c>
      <c r="D6" s="4">
        <v>6964.73</v>
      </c>
      <c r="E6" s="4">
        <v>7174.85</v>
      </c>
      <c r="F6" s="4">
        <v>7421.31</v>
      </c>
      <c r="G6" s="4">
        <v>7879.61</v>
      </c>
      <c r="H6" s="47">
        <v>7853.43</v>
      </c>
      <c r="I6" s="47">
        <f>I7+I17+I18</f>
        <v>8276.55</v>
      </c>
      <c r="J6" s="47">
        <f>J7+J17+J18</f>
        <v>8778.989999999998</v>
      </c>
      <c r="K6" s="47">
        <f>K7+K17+K18</f>
        <v>9102.432</v>
      </c>
      <c r="L6" s="47">
        <f>L7+L17+L18</f>
        <v>10060.81</v>
      </c>
      <c r="M6" s="47">
        <f>M7+M17+M18</f>
        <v>10542.86</v>
      </c>
      <c r="N6" s="11"/>
      <c r="O6" s="11"/>
      <c r="P6" s="11"/>
    </row>
    <row r="7" spans="2:16" ht="15" customHeight="1">
      <c r="B7" s="5" t="s">
        <v>1</v>
      </c>
      <c r="C7" s="6">
        <v>4756.06</v>
      </c>
      <c r="D7" s="6">
        <v>4965.45</v>
      </c>
      <c r="E7" s="6">
        <v>5939.28</v>
      </c>
      <c r="F7" s="6">
        <v>5974.17</v>
      </c>
      <c r="G7" s="6">
        <v>6931.65</v>
      </c>
      <c r="H7" s="6">
        <v>6762.86</v>
      </c>
      <c r="I7" s="6">
        <f>I9+I10+I12+I13+I14+I15+I16</f>
        <v>7305.429999999999</v>
      </c>
      <c r="J7" s="65">
        <f>J9+J10+J12+J13+J14+J15+J16</f>
        <v>8078.589999999999</v>
      </c>
      <c r="K7" s="65">
        <f>K9+K10+K12+K13+K14+K15+K16</f>
        <v>8404.982000000002</v>
      </c>
      <c r="L7" s="65">
        <f>SUM(L9:L16)</f>
        <v>8525.4</v>
      </c>
      <c r="M7" s="65">
        <f>SUM(M9:M16)</f>
        <v>9005.34</v>
      </c>
      <c r="N7" s="11"/>
      <c r="O7" s="11"/>
      <c r="P7" s="11"/>
    </row>
    <row r="8" spans="2:13" ht="15" customHeight="1">
      <c r="B8" s="7" t="s">
        <v>3</v>
      </c>
      <c r="C8" s="8"/>
      <c r="D8" s="8"/>
      <c r="E8" s="8"/>
      <c r="F8" s="8"/>
      <c r="G8" s="8"/>
      <c r="H8" s="8"/>
      <c r="I8" s="8"/>
      <c r="J8" s="45"/>
      <c r="K8" s="45"/>
      <c r="L8" s="45"/>
      <c r="M8" s="45"/>
    </row>
    <row r="9" spans="2:14" ht="15" customHeight="1">
      <c r="B9" s="7" t="s">
        <v>14</v>
      </c>
      <c r="C9" s="8">
        <v>1260.5</v>
      </c>
      <c r="D9" s="8">
        <v>1310.3</v>
      </c>
      <c r="E9" s="8">
        <v>1427.1</v>
      </c>
      <c r="F9" s="8">
        <v>1509.99</v>
      </c>
      <c r="G9" s="8">
        <v>1612.04</v>
      </c>
      <c r="H9" s="8">
        <v>1724.39</v>
      </c>
      <c r="I9" s="45">
        <f>'Fond dôchodkového poistenia'!I9+'Fond dôchodkového poistenia'!I32+'Fond nemocenského poistenia'!I9+'Fond poistenia v nezam.'!I9</f>
        <v>1881.3899999999999</v>
      </c>
      <c r="J9" s="45">
        <f>'Fond dôchodkového poistenia'!J9+'Fond dôchodkového poistenia'!J32+'Fond nemocenského poistenia'!J9+'Fond poistenia v nezam.'!J9</f>
        <v>2054.64</v>
      </c>
      <c r="K9" s="45">
        <f>'Fond dôchodkového poistenia'!K9+'Fond dôchodkového poistenia'!K32+'Fond nemocenského poistenia'!K9+'Fond poistenia v nezam.'!K9</f>
        <v>2215.63</v>
      </c>
      <c r="L9" s="45">
        <f>'Fond dôchodkového poistenia'!L9+'Fond dôchodkového poistenia'!L32+'Fond nemocenského poistenia'!L9+'Fond poistenia v nezam.'!L9</f>
        <v>2238.12</v>
      </c>
      <c r="M9" s="45">
        <f>'Fond dôchodkového poistenia'!M9+'Fond dôchodkového poistenia'!M32+'Fond nemocenského poistenia'!M9+'Fond poistenia v nezam.'!M9</f>
        <v>2396.7000000000003</v>
      </c>
      <c r="N9" s="11"/>
    </row>
    <row r="10" spans="2:15" ht="15" customHeight="1">
      <c r="B10" s="7" t="s">
        <v>15</v>
      </c>
      <c r="C10" s="8">
        <v>2722.18</v>
      </c>
      <c r="D10" s="8">
        <v>2933.3</v>
      </c>
      <c r="E10" s="8">
        <v>3745.74</v>
      </c>
      <c r="F10" s="8">
        <v>3712.08</v>
      </c>
      <c r="G10" s="8">
        <v>4546.08</v>
      </c>
      <c r="H10" s="8">
        <v>4264.79</v>
      </c>
      <c r="I10" s="8">
        <f>'Fond dôchodkového poistenia'!I10+'Fond dôchodkového poistenia'!I33+'Fond nemocenského poistenia'!I10+'Fond úrazového poistenia'!I9+'Fond garančného poistenia'!I9+'Fond poistenia v nezam.'!I10+'Rezervný fond '!I9</f>
        <v>4628.17</v>
      </c>
      <c r="J10" s="8">
        <v>5004.15</v>
      </c>
      <c r="K10" s="8">
        <f>'Fond dôchodkového poistenia'!K10+'Fond dôchodkového poistenia'!K33+'Fond nemocenského poistenia'!K10+'Fond úrazového poistenia'!K9+'Fond garančného poistenia'!K9+'Fond poistenia v nezam.'!K10+'Rezervný fond '!K9</f>
        <v>5343.222000000001</v>
      </c>
      <c r="L10" s="45">
        <f>'Fond dôchodkového poistenia'!L10+'Fond dôchodkového poistenia'!L33+'Fond nemocenského poistenia'!L10+'Fond úrazového poistenia'!L9+'Fond garančného poistenia'!L9+'Fond poistenia v nezam.'!L10+'Rezervný fond '!L9</f>
        <v>5331.049999999999</v>
      </c>
      <c r="M10" s="8">
        <f>'Fond dôchodkového poistenia'!M10+'Fond dôchodkového poistenia'!M33+'Fond nemocenského poistenia'!M10+'Fond úrazového poistenia'!M9+'Fond garančného poistenia'!M9+'Fond poistenia v nezam.'!M10+'Rezervný fond '!M9</f>
        <v>5608.46</v>
      </c>
      <c r="N10" s="11"/>
      <c r="O10" s="11"/>
    </row>
    <row r="11" spans="2:15" ht="15" customHeight="1">
      <c r="B11" s="77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45">
        <f>'Osobitný fond'!C9</f>
        <v>0.9</v>
      </c>
      <c r="M11" s="45">
        <f>'Osobitný fond'!D9</f>
        <v>1.38</v>
      </c>
      <c r="N11" s="11"/>
      <c r="O11" s="11"/>
    </row>
    <row r="12" spans="2:15" ht="15" customHeight="1">
      <c r="B12" s="7" t="s">
        <v>16</v>
      </c>
      <c r="C12" s="8">
        <v>240.46</v>
      </c>
      <c r="D12" s="8">
        <v>244.1</v>
      </c>
      <c r="E12" s="8">
        <v>287.61</v>
      </c>
      <c r="F12" s="8">
        <v>296.87</v>
      </c>
      <c r="G12" s="8">
        <v>314.44</v>
      </c>
      <c r="H12" s="8">
        <v>328.46</v>
      </c>
      <c r="I12" s="8">
        <f>'Fond dôchodkového poistenia'!I11+'Fond dôchodkového poistenia'!I34+'Fond nemocenského poistenia'!I11+'Rezervný fond '!I10</f>
        <v>338.72999999999996</v>
      </c>
      <c r="J12" s="45">
        <f>'Fond dôchodkového poistenia'!J11+'Fond dôchodkového poistenia'!J34+'Fond nemocenského poistenia'!J11+'Rezervný fond '!J10</f>
        <v>338.37</v>
      </c>
      <c r="K12" s="45">
        <f>'Fond dôchodkového poistenia'!K11+'Fond dôchodkového poistenia'!K34+'Fond nemocenského poistenia'!K11+'Rezervný fond '!K10</f>
        <v>352.74999999999994</v>
      </c>
      <c r="L12" s="45">
        <f>'Fond dôchodkového poistenia'!L11+'Fond dôchodkového poistenia'!L34+'Fond nemocenského poistenia'!L11+'Rezervný fond '!L10</f>
        <v>352.24</v>
      </c>
      <c r="M12" s="45">
        <f>'Fond dôchodkového poistenia'!M11+'Fond dôchodkového poistenia'!M34+'Fond nemocenského poistenia'!M11+'Rezervný fond '!M10</f>
        <v>388.83000000000004</v>
      </c>
      <c r="N12" s="11"/>
      <c r="O12" s="11"/>
    </row>
    <row r="13" spans="2:17" ht="15" customHeight="1">
      <c r="B13" s="7" t="s">
        <v>17</v>
      </c>
      <c r="C13" s="8">
        <v>33.14</v>
      </c>
      <c r="D13" s="8">
        <v>21.35</v>
      </c>
      <c r="E13" s="8">
        <v>15.84</v>
      </c>
      <c r="F13" s="8">
        <v>13.52</v>
      </c>
      <c r="G13" s="8">
        <v>10.99</v>
      </c>
      <c r="H13" s="8">
        <v>10.360000000000001</v>
      </c>
      <c r="I13" s="8">
        <f>'Fond dôchodkového poistenia'!I12+'Fond dôchodkového poistenia'!I35+'Fond nemocenského poistenia'!I12+'Fond poistenia v nezam.'!I11+'Rezervný fond '!I11</f>
        <v>10.139999999999999</v>
      </c>
      <c r="J13" s="45">
        <f>'Fond dôchodkového poistenia'!J12+'Fond dôchodkového poistenia'!J35+'Fond nemocenského poistenia'!J12+'Fond poistenia v nezam.'!J11+'Rezervný fond '!J11</f>
        <v>10.610000000000001</v>
      </c>
      <c r="K13" s="45">
        <f>'Fond dôchodkového poistenia'!K12+'Fond dôchodkového poistenia'!K35+'Fond nemocenského poistenia'!K12+'Fond poistenia v nezam.'!K11+'Rezervný fond '!K11</f>
        <v>11.32</v>
      </c>
      <c r="L13" s="45">
        <f>'Fond dôchodkového poistenia'!L12+'Fond dôchodkového poistenia'!L35+'Fond nemocenského poistenia'!L12+'Fond poistenia v nezam.'!L11+'Rezervný fond '!L11</f>
        <v>12</v>
      </c>
      <c r="M13" s="45">
        <f>'Fond dôchodkového poistenia'!M12+'Fond dôchodkového poistenia'!M35+'Fond nemocenského poistenia'!M12+'Fond poistenia v nezam.'!M11+'Rezervný fond '!M11</f>
        <v>27.550000000000004</v>
      </c>
      <c r="N13" s="11"/>
      <c r="Q13" s="11"/>
    </row>
    <row r="14" spans="2:17" ht="15" customHeight="1">
      <c r="B14" s="62" t="s">
        <v>18</v>
      </c>
      <c r="C14" s="45">
        <v>318.18</v>
      </c>
      <c r="D14" s="45">
        <v>264.63</v>
      </c>
      <c r="E14" s="45">
        <v>224.14</v>
      </c>
      <c r="F14" s="45">
        <v>232.29</v>
      </c>
      <c r="G14" s="45">
        <v>239.81</v>
      </c>
      <c r="H14" s="45">
        <v>220.61999999999998</v>
      </c>
      <c r="I14" s="45">
        <f>'Fond dôchodkového poistenia'!I13+'Fond dôchodkového poistenia'!I36+'Fond nemocenského poistenia'!I13+'Fond úrazového poistenia'!I10+'Fond garančného poistenia'!I10+'Fond poistenia v nezam.'!I12+'Rezervný fond '!I12</f>
        <v>222.21</v>
      </c>
      <c r="J14" s="45">
        <f>'Fond dôchodkového poistenia'!J13+'Fond dôchodkového poistenia'!J36+'Fond nemocenského poistenia'!J13+'Fond úrazového poistenia'!J10+'Fond garančného poistenia'!J10+'Fond poistenia v nezam.'!J12+'Rezervný fond '!J12</f>
        <v>414.46</v>
      </c>
      <c r="K14" s="45">
        <f>'Fond dôchodkového poistenia'!K13+'Fond dôchodkového poistenia'!K36+'Fond nemocenského poistenia'!K13+'Fond úrazového poistenia'!K10+'Fond garančného poistenia'!K10+'Fond poistenia v nezam.'!K12+'Rezervný fond '!K12</f>
        <v>224.03999999999996</v>
      </c>
      <c r="L14" s="45">
        <f>'Fond dôchodkového poistenia'!L13+'Fond dôchodkového poistenia'!L36+'Fond nemocenského poistenia'!L13+'Fond úrazového poistenia'!L10+'Fond garančného poistenia'!L10+'Fond poistenia v nezam.'!L12+'Rezervný fond '!L12</f>
        <v>290.45</v>
      </c>
      <c r="M14" s="45">
        <f>'Fond dôchodkového poistenia'!M13+'Fond dôchodkového poistenia'!M36+'Fond nemocenského poistenia'!M13+'Fond úrazového poistenia'!M10+'Fond garančného poistenia'!M10+'Fond poistenia v nezam.'!M12+'Rezervný fond '!M12</f>
        <v>201.76999999999995</v>
      </c>
      <c r="N14" s="11"/>
      <c r="Q14" s="11"/>
    </row>
    <row r="15" spans="2:14" ht="15" customHeight="1">
      <c r="B15" s="7" t="s">
        <v>19</v>
      </c>
      <c r="C15" s="8">
        <v>179.64</v>
      </c>
      <c r="D15" s="8">
        <v>189.74</v>
      </c>
      <c r="E15" s="8">
        <v>236.51</v>
      </c>
      <c r="F15" s="8">
        <v>206.97</v>
      </c>
      <c r="G15" s="8">
        <v>205.63</v>
      </c>
      <c r="H15" s="45">
        <v>211.51</v>
      </c>
      <c r="I15" s="45">
        <f>'Fond dôchodkového poistenia'!I14+'Fond dôchodkového poistenia'!I37+'Rezervný fond '!I13</f>
        <v>221.93</v>
      </c>
      <c r="J15" s="45">
        <f>'Fond dôchodkového poistenia'!J14+'Fond dôchodkového poistenia'!J37+'Rezervný fond '!J13</f>
        <v>253.35</v>
      </c>
      <c r="K15" s="45">
        <f>'Fond dôchodkového poistenia'!K14+'Fond dôchodkového poistenia'!K37+'Rezervný fond '!K13</f>
        <v>254.83000000000004</v>
      </c>
      <c r="L15" s="45">
        <f>'Fond dôchodkového poistenia'!L14+'Fond dôchodkového poistenia'!L37+'Rezervný fond '!L13</f>
        <v>297.36</v>
      </c>
      <c r="M15" s="45">
        <f>'Fond dôchodkového poistenia'!M14+'Fond dôchodkového poistenia'!M37+'Rezervný fond '!M13</f>
        <v>377.19</v>
      </c>
      <c r="N15" s="11"/>
    </row>
    <row r="16" spans="2:14" ht="15" customHeight="1" thickBot="1">
      <c r="B16" s="80" t="s">
        <v>42</v>
      </c>
      <c r="C16" s="10">
        <v>1.96</v>
      </c>
      <c r="D16" s="10">
        <v>2.03</v>
      </c>
      <c r="E16" s="10">
        <v>2.34</v>
      </c>
      <c r="F16" s="10">
        <v>2.45</v>
      </c>
      <c r="G16" s="10">
        <v>2.66</v>
      </c>
      <c r="H16" s="46">
        <v>2.73</v>
      </c>
      <c r="I16" s="46">
        <f>'Fond dôchodkového poistenia'!I15</f>
        <v>2.86</v>
      </c>
      <c r="J16" s="46">
        <f>'Fond dôchodkového poistenia'!J15</f>
        <v>3.01</v>
      </c>
      <c r="K16" s="46">
        <f>'Fond dôchodkového poistenia'!K15</f>
        <v>3.19</v>
      </c>
      <c r="L16" s="46">
        <f>'Fond dôchodkového poistenia'!L15</f>
        <v>3.28</v>
      </c>
      <c r="M16" s="46">
        <f>'Fond dôchodkového poistenia'!M15</f>
        <v>3.46</v>
      </c>
      <c r="N16" s="11"/>
    </row>
    <row r="17" spans="2:14" ht="15" customHeight="1" thickBot="1">
      <c r="B17" s="50" t="s">
        <v>28</v>
      </c>
      <c r="C17" s="4">
        <v>1497.79</v>
      </c>
      <c r="D17" s="4">
        <v>1442.4</v>
      </c>
      <c r="E17" s="4">
        <v>703.93</v>
      </c>
      <c r="F17" s="4">
        <v>925.56</v>
      </c>
      <c r="G17" s="47">
        <v>486.57</v>
      </c>
      <c r="H17" s="47">
        <v>387.37</v>
      </c>
      <c r="I17" s="47">
        <v>442.01</v>
      </c>
      <c r="J17" s="47">
        <v>134.69</v>
      </c>
      <c r="K17" s="47">
        <v>31.15</v>
      </c>
      <c r="L17" s="47">
        <v>1006.83</v>
      </c>
      <c r="M17" s="47">
        <v>880.79</v>
      </c>
      <c r="N17" s="11"/>
    </row>
    <row r="18" spans="2:14" ht="15" customHeight="1" thickBot="1">
      <c r="B18" s="3" t="s">
        <v>2</v>
      </c>
      <c r="C18" s="4">
        <v>435.67</v>
      </c>
      <c r="D18" s="4">
        <v>556.88</v>
      </c>
      <c r="E18" s="4">
        <v>531.64</v>
      </c>
      <c r="F18" s="4">
        <v>521.58</v>
      </c>
      <c r="G18" s="4">
        <f>'Fond dôchodkového poistenia'!G18+'Fond dôchodkového poistenia'!G40+'Fond nemocenského poistenia'!G16+'Fond úrazového poistenia'!G13+'Fond garančného poistenia'!G14+'Fond poistenia v nezam.'!G15+'Rezervný fond '!G16</f>
        <v>461.39000000000004</v>
      </c>
      <c r="H18" s="4">
        <v>703.2</v>
      </c>
      <c r="I18" s="47">
        <f>'Fond dôchodkového poistenia'!I18+'Fond dôchodkového poistenia'!I40+'Fond nemocenského poistenia'!I16+'Fond úrazového poistenia'!I13+'Fond garančného poistenia'!I14+'Fond poistenia v nezam.'!I15+'Rezervný fond '!I16</f>
        <v>529.11</v>
      </c>
      <c r="J18" s="47">
        <f>'Fond dôchodkového poistenia'!J18+'Fond dôchodkového poistenia'!J40+'Fond nemocenského poistenia'!J16+'Fond úrazového poistenia'!J13+'Fond garančného poistenia'!J14+'Fond poistenia v nezam.'!J15+'Rezervný fond '!J16</f>
        <v>565.71</v>
      </c>
      <c r="K18" s="47">
        <f>'Fond dôchodkového poistenia'!K18+'Fond dôchodkového poistenia'!K40+'Fond nemocenského poistenia'!K16+'Fond úrazového poistenia'!K13+'Fond garančného poistenia'!K14+'Fond poistenia v nezam.'!K15+'Rezervný fond '!K16</f>
        <v>666.3</v>
      </c>
      <c r="L18" s="47">
        <v>528.58</v>
      </c>
      <c r="M18" s="47">
        <v>656.73</v>
      </c>
      <c r="N18" s="11"/>
    </row>
    <row r="19" spans="2:14" ht="16.5" customHeight="1">
      <c r="B19" s="72" t="s">
        <v>41</v>
      </c>
      <c r="C19" s="11"/>
      <c r="D19" s="11"/>
      <c r="E19" s="11"/>
      <c r="F19" s="11"/>
      <c r="G19" s="11"/>
      <c r="H19" s="11"/>
      <c r="K19" s="11"/>
      <c r="L19" s="11"/>
      <c r="N19" s="11"/>
    </row>
    <row r="20" spans="2:13" ht="16.5" customHeight="1">
      <c r="B20" s="61" t="s">
        <v>31</v>
      </c>
      <c r="C20" s="61"/>
      <c r="D20" s="61"/>
      <c r="E20" s="61"/>
      <c r="F20" s="11"/>
      <c r="G20" s="40"/>
      <c r="H20" s="40"/>
      <c r="I20" s="40"/>
      <c r="K20" s="11"/>
      <c r="L20" s="11"/>
      <c r="M20" s="64"/>
    </row>
    <row r="21" spans="2:12" ht="16.5" customHeight="1">
      <c r="B21" s="32" t="s">
        <v>32</v>
      </c>
      <c r="C21" s="51"/>
      <c r="D21" s="51"/>
      <c r="E21" s="51"/>
      <c r="F21" s="51"/>
      <c r="G21" s="51"/>
      <c r="L21" s="11"/>
    </row>
    <row r="22" spans="2:12" ht="14.25">
      <c r="B22" s="20" t="s">
        <v>43</v>
      </c>
      <c r="C22" s="11"/>
      <c r="G22" s="11"/>
      <c r="H22" s="11"/>
      <c r="I22" s="11"/>
      <c r="J22" s="11"/>
      <c r="K22" s="11"/>
      <c r="L22" s="11"/>
    </row>
    <row r="23" spans="3:12" ht="12.75">
      <c r="C23" s="11"/>
      <c r="H23" s="11"/>
      <c r="K23" s="11"/>
      <c r="L23" s="11"/>
    </row>
    <row r="27" ht="12.75">
      <c r="P27" s="11"/>
    </row>
    <row r="28" spans="15:18" ht="15" customHeight="1">
      <c r="O28" s="11"/>
      <c r="P28" s="11"/>
      <c r="Q28" s="68"/>
      <c r="R28" s="1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8" customHeight="1"/>
  </sheetData>
  <sheetProtection/>
  <mergeCells count="3">
    <mergeCell ref="C4:M4"/>
    <mergeCell ref="B2:M2"/>
    <mergeCell ref="B1:M1"/>
  </mergeCells>
  <printOptions/>
  <pageMargins left="0.35433070866141736" right="0.1968503937007874" top="0.31496062992125984" bottom="0.2362204724409449" header="0.2362204724409449" footer="0.1574803149606299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3.8515625" style="0" customWidth="1"/>
    <col min="2" max="2" width="59.421875" style="0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8.75" customHeight="1">
      <c r="B2" s="86" t="s">
        <v>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8:10" ht="13.5" thickBot="1">
      <c r="H3" s="11"/>
      <c r="J3" s="11"/>
    </row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4" ht="15" customHeight="1" thickBot="1">
      <c r="B6" s="13" t="s">
        <v>8</v>
      </c>
      <c r="C6" s="14">
        <v>6689.52</v>
      </c>
      <c r="D6" s="14">
        <v>6964.73</v>
      </c>
      <c r="E6" s="14">
        <v>7174.85</v>
      </c>
      <c r="F6" s="14">
        <v>7421.31</v>
      </c>
      <c r="G6" s="14">
        <v>7879.61</v>
      </c>
      <c r="H6" s="48">
        <v>7853.43</v>
      </c>
      <c r="I6" s="48">
        <f>I7+I8+I9+I11+I12+I13+I14+I15</f>
        <v>8276.55</v>
      </c>
      <c r="J6" s="48">
        <f>J7+J8+J9+J11+J12+J13+J14+J15</f>
        <v>8778.99</v>
      </c>
      <c r="K6" s="48">
        <f>K7+K8+K9+K11+K12+K13+K14+K15</f>
        <v>9102.43</v>
      </c>
      <c r="L6" s="48">
        <f>L7+L8+L9+L11+L12+L13+L14+L15+L16</f>
        <v>10060.810000000001</v>
      </c>
      <c r="M6" s="48">
        <f>M7+M8+M9+M11+M12+M13+M14+M15+M16</f>
        <v>10542.86</v>
      </c>
      <c r="N6" s="11"/>
    </row>
    <row r="7" spans="2:14" ht="15" customHeight="1">
      <c r="B7" s="15" t="s">
        <v>48</v>
      </c>
      <c r="C7" s="16">
        <v>477.72</v>
      </c>
      <c r="D7" s="16">
        <v>451.41</v>
      </c>
      <c r="E7" s="16">
        <v>517.11</v>
      </c>
      <c r="F7" s="16">
        <v>552.66</v>
      </c>
      <c r="G7" s="16">
        <v>587.94</v>
      </c>
      <c r="H7" s="16">
        <v>624.7</v>
      </c>
      <c r="I7" s="16">
        <v>676.3699999999999</v>
      </c>
      <c r="J7" s="16">
        <v>744.14</v>
      </c>
      <c r="K7" s="16">
        <v>785.98</v>
      </c>
      <c r="L7" s="16">
        <v>779.54</v>
      </c>
      <c r="M7" s="16">
        <v>841.43</v>
      </c>
      <c r="N7" s="11"/>
    </row>
    <row r="8" spans="2:13" ht="15" customHeight="1">
      <c r="B8" s="81" t="s">
        <v>49</v>
      </c>
      <c r="C8" s="18">
        <v>3650.28</v>
      </c>
      <c r="D8" s="18">
        <v>3942.16</v>
      </c>
      <c r="E8" s="18">
        <v>3947.67</v>
      </c>
      <c r="F8" s="18">
        <v>4084.98</v>
      </c>
      <c r="G8" s="18">
        <v>4353.23</v>
      </c>
      <c r="H8" s="18">
        <v>4047.08</v>
      </c>
      <c r="I8" s="18">
        <v>4198.219999999999</v>
      </c>
      <c r="J8" s="63">
        <v>4238.67</v>
      </c>
      <c r="K8" s="63">
        <v>4332.15</v>
      </c>
      <c r="L8" s="63">
        <v>5230.26</v>
      </c>
      <c r="M8" s="63">
        <v>5276.44</v>
      </c>
    </row>
    <row r="9" spans="2:13" ht="15" customHeight="1">
      <c r="B9" s="17" t="s">
        <v>50</v>
      </c>
      <c r="C9" s="18">
        <v>972.05</v>
      </c>
      <c r="D9" s="18">
        <v>1041.28</v>
      </c>
      <c r="E9" s="18">
        <v>1131.43</v>
      </c>
      <c r="F9" s="18">
        <v>1140.34</v>
      </c>
      <c r="G9" s="18">
        <v>1241.09</v>
      </c>
      <c r="H9" s="18">
        <v>1370.77</v>
      </c>
      <c r="I9" s="18">
        <v>1454.74</v>
      </c>
      <c r="J9" s="18">
        <v>1616.6</v>
      </c>
      <c r="K9" s="18">
        <v>1674.86</v>
      </c>
      <c r="L9" s="18">
        <v>1705.72</v>
      </c>
      <c r="M9" s="18">
        <v>1743.06</v>
      </c>
    </row>
    <row r="10" spans="2:13" ht="15" customHeight="1">
      <c r="B10" s="17" t="s">
        <v>54</v>
      </c>
      <c r="C10" s="18">
        <v>4622.33</v>
      </c>
      <c r="D10" s="18">
        <v>4983.44</v>
      </c>
      <c r="E10" s="18">
        <v>5079.1</v>
      </c>
      <c r="F10" s="18">
        <v>5225.32</v>
      </c>
      <c r="G10" s="18">
        <v>5594.32</v>
      </c>
      <c r="H10" s="18">
        <v>5417.85</v>
      </c>
      <c r="I10" s="18">
        <v>5652.959999999999</v>
      </c>
      <c r="J10" s="18">
        <v>5855.27</v>
      </c>
      <c r="K10" s="18">
        <v>6007.01</v>
      </c>
      <c r="L10" s="18">
        <v>6935.98</v>
      </c>
      <c r="M10" s="18">
        <f>M8+M9</f>
        <v>7019.5</v>
      </c>
    </row>
    <row r="11" spans="2:13" ht="15" customHeight="1">
      <c r="B11" s="81" t="s">
        <v>51</v>
      </c>
      <c r="C11" s="18">
        <v>199.27</v>
      </c>
      <c r="D11" s="18">
        <v>158.02</v>
      </c>
      <c r="E11" s="18">
        <v>155.14</v>
      </c>
      <c r="F11" s="18">
        <v>156.78</v>
      </c>
      <c r="G11" s="18">
        <v>166.38</v>
      </c>
      <c r="H11" s="18">
        <v>177.16</v>
      </c>
      <c r="I11" s="63">
        <v>190.42</v>
      </c>
      <c r="J11" s="63">
        <v>209.61</v>
      </c>
      <c r="K11" s="63">
        <v>221.42</v>
      </c>
      <c r="L11" s="63">
        <v>225.09</v>
      </c>
      <c r="M11" s="63">
        <v>237.11</v>
      </c>
    </row>
    <row r="12" spans="2:13" ht="15" customHeight="1">
      <c r="B12" s="81" t="s">
        <v>52</v>
      </c>
      <c r="C12" s="18">
        <v>86.96</v>
      </c>
      <c r="D12" s="18">
        <v>95.4</v>
      </c>
      <c r="E12" s="18">
        <v>55.43</v>
      </c>
      <c r="F12" s="18">
        <v>44.76</v>
      </c>
      <c r="G12" s="18">
        <v>45.24</v>
      </c>
      <c r="H12" s="18">
        <v>48.69</v>
      </c>
      <c r="I12" s="63">
        <v>54.36</v>
      </c>
      <c r="J12" s="63">
        <v>61.14</v>
      </c>
      <c r="K12" s="63">
        <v>63.95</v>
      </c>
      <c r="L12" s="63">
        <v>65.12</v>
      </c>
      <c r="M12" s="63">
        <v>70.55</v>
      </c>
    </row>
    <row r="13" spans="2:13" ht="15" customHeight="1">
      <c r="B13" s="81" t="s">
        <v>53</v>
      </c>
      <c r="C13" s="18">
        <v>342.07</v>
      </c>
      <c r="D13" s="18">
        <v>327.35</v>
      </c>
      <c r="E13" s="18">
        <v>342.78</v>
      </c>
      <c r="F13" s="18">
        <v>355.69</v>
      </c>
      <c r="G13" s="18">
        <v>379.34</v>
      </c>
      <c r="H13" s="18">
        <v>402.33</v>
      </c>
      <c r="I13" s="63">
        <v>433.97999999999996</v>
      </c>
      <c r="J13" s="63">
        <v>487.83</v>
      </c>
      <c r="K13" s="63">
        <v>518.17</v>
      </c>
      <c r="L13" s="63">
        <v>530.11</v>
      </c>
      <c r="M13" s="63">
        <v>555.58</v>
      </c>
    </row>
    <row r="14" spans="2:13" ht="15" customHeight="1">
      <c r="B14" s="17" t="s">
        <v>57</v>
      </c>
      <c r="C14" s="18">
        <v>801.4</v>
      </c>
      <c r="D14" s="18">
        <v>781.89</v>
      </c>
      <c r="E14" s="18">
        <v>827.39</v>
      </c>
      <c r="F14" s="18">
        <v>941.08</v>
      </c>
      <c r="G14" s="18">
        <v>939.41</v>
      </c>
      <c r="H14" s="18">
        <v>1018.29</v>
      </c>
      <c r="I14" s="63">
        <v>1090.85</v>
      </c>
      <c r="J14" s="63">
        <v>1224.88</v>
      </c>
      <c r="K14" s="63">
        <v>1301.45</v>
      </c>
      <c r="L14" s="63">
        <v>1279.54</v>
      </c>
      <c r="M14" s="63">
        <v>1573.22</v>
      </c>
    </row>
    <row r="15" spans="2:13" ht="15" customHeight="1">
      <c r="B15" s="17" t="s">
        <v>55</v>
      </c>
      <c r="C15" s="18">
        <v>159.77</v>
      </c>
      <c r="D15" s="18">
        <v>167.22</v>
      </c>
      <c r="E15" s="18">
        <v>197.9</v>
      </c>
      <c r="F15" s="18">
        <v>145.02</v>
      </c>
      <c r="G15" s="18">
        <v>166.98</v>
      </c>
      <c r="H15" s="18">
        <v>164.41</v>
      </c>
      <c r="I15" s="18">
        <v>177.61</v>
      </c>
      <c r="J15" s="18">
        <v>196.12</v>
      </c>
      <c r="K15" s="18">
        <v>204.45</v>
      </c>
      <c r="L15" s="18">
        <v>244.53</v>
      </c>
      <c r="M15" s="18">
        <v>243.19</v>
      </c>
    </row>
    <row r="16" spans="2:13" ht="15" customHeight="1" thickBot="1">
      <c r="B16" s="76" t="s">
        <v>58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0.9</v>
      </c>
      <c r="M16" s="19">
        <v>2.28</v>
      </c>
    </row>
    <row r="18" spans="6:9" ht="12.75">
      <c r="F18" s="11"/>
      <c r="G18" s="11"/>
      <c r="H18" s="11"/>
      <c r="I18" s="11"/>
    </row>
    <row r="19" spans="6:8" ht="12.75">
      <c r="F19" s="11"/>
      <c r="H19" s="11"/>
    </row>
    <row r="20" spans="7:8" ht="12.75">
      <c r="G20" s="11"/>
      <c r="H20" s="11"/>
    </row>
    <row r="21" ht="12.75">
      <c r="H21" s="11"/>
    </row>
  </sheetData>
  <sheetProtection/>
  <mergeCells count="3">
    <mergeCell ref="C4:M4"/>
    <mergeCell ref="B2:M2"/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4.00390625" style="0" customWidth="1"/>
    <col min="2" max="2" width="68.8515625" style="0" customWidth="1"/>
    <col min="3" max="9" width="9.140625" style="0" customWidth="1"/>
    <col min="10" max="10" width="9.57421875" style="0" customWidth="1"/>
    <col min="11" max="11" width="9.140625" style="0" customWidth="1"/>
    <col min="12" max="13" width="10.28125" style="0" customWidth="1"/>
    <col min="14" max="14" width="11.7109375" style="0" bestFit="1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>
      <c r="B2" s="86" t="s">
        <v>11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7.25" customHeight="1" thickBot="1">
      <c r="H3" s="43"/>
    </row>
    <row r="4" spans="2:13" ht="13.5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3.5" thickBot="1">
      <c r="B5" s="2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3" ht="15" customHeight="1" thickBot="1">
      <c r="B6" s="21" t="s">
        <v>0</v>
      </c>
      <c r="C6" s="4">
        <v>3650.28</v>
      </c>
      <c r="D6" s="4">
        <v>3942.16</v>
      </c>
      <c r="E6" s="4">
        <v>3947.67</v>
      </c>
      <c r="F6" s="4">
        <v>4084.98</v>
      </c>
      <c r="G6" s="4">
        <v>4353.2300000000005</v>
      </c>
      <c r="H6" s="4">
        <v>4047.08</v>
      </c>
      <c r="I6" s="4">
        <f>I17+I18</f>
        <v>4198.219999999999</v>
      </c>
      <c r="J6" s="47">
        <f>J17+J18</f>
        <v>4238.67</v>
      </c>
      <c r="K6" s="47">
        <f>K17+K18</f>
        <v>4332.15</v>
      </c>
      <c r="L6" s="47">
        <f>L17+L18</f>
        <v>5230.26</v>
      </c>
      <c r="M6" s="47">
        <f>M17+M18</f>
        <v>5276.4400000000005</v>
      </c>
    </row>
    <row r="7" spans="2:14" ht="15" customHeight="1">
      <c r="B7" s="5" t="s">
        <v>1</v>
      </c>
      <c r="C7" s="6">
        <v>2166.88</v>
      </c>
      <c r="D7" s="6">
        <v>2317.88</v>
      </c>
      <c r="E7" s="6">
        <v>3092.97</v>
      </c>
      <c r="F7" s="6">
        <v>2987.94</v>
      </c>
      <c r="G7" s="6">
        <f aca="true" t="shared" si="0" ref="G7:L7">SUM(G9:G15)</f>
        <v>3756.37</v>
      </c>
      <c r="H7" s="6">
        <f t="shared" si="0"/>
        <v>3391.88</v>
      </c>
      <c r="I7" s="6">
        <f t="shared" si="0"/>
        <v>3652.81</v>
      </c>
      <c r="J7" s="6">
        <f t="shared" si="0"/>
        <v>4017.270000000001</v>
      </c>
      <c r="K7" s="6">
        <f t="shared" si="0"/>
        <v>4141.9</v>
      </c>
      <c r="L7" s="6">
        <f t="shared" si="0"/>
        <v>4177.54</v>
      </c>
      <c r="M7" s="6">
        <f>SUM(M9:M15)</f>
        <v>4363.1900000000005</v>
      </c>
      <c r="N7" s="11"/>
    </row>
    <row r="8" spans="2:13" ht="15" customHeight="1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5" customHeight="1">
      <c r="B9" s="7" t="s">
        <v>14</v>
      </c>
      <c r="C9" s="8">
        <v>556.19</v>
      </c>
      <c r="D9" s="8">
        <v>577.16</v>
      </c>
      <c r="E9" s="8">
        <v>619.62</v>
      </c>
      <c r="F9" s="8">
        <v>655.7</v>
      </c>
      <c r="G9" s="39">
        <v>699.82</v>
      </c>
      <c r="H9" s="39">
        <v>749.18</v>
      </c>
      <c r="I9" s="39">
        <v>817.17</v>
      </c>
      <c r="J9" s="39">
        <v>892.48</v>
      </c>
      <c r="K9" s="39">
        <v>962.56</v>
      </c>
      <c r="L9" s="39">
        <v>969.17</v>
      </c>
      <c r="M9" s="39">
        <v>1039.23</v>
      </c>
    </row>
    <row r="10" spans="2:13" ht="15" customHeight="1">
      <c r="B10" s="7" t="s">
        <v>15</v>
      </c>
      <c r="C10" s="8">
        <v>1205.93</v>
      </c>
      <c r="D10" s="8">
        <v>1358.91</v>
      </c>
      <c r="E10" s="8">
        <v>2039.93</v>
      </c>
      <c r="F10" s="8">
        <v>1908.1</v>
      </c>
      <c r="G10" s="8">
        <v>2620.38</v>
      </c>
      <c r="H10" s="8">
        <v>2205.03</v>
      </c>
      <c r="I10" s="8">
        <v>2383.78</v>
      </c>
      <c r="J10" s="8">
        <v>2553.3</v>
      </c>
      <c r="K10" s="8">
        <v>2700.79</v>
      </c>
      <c r="L10" s="8">
        <v>2669.11</v>
      </c>
      <c r="M10" s="8">
        <v>2754.43</v>
      </c>
    </row>
    <row r="11" spans="2:13" ht="15" customHeight="1">
      <c r="B11" s="7" t="s">
        <v>16</v>
      </c>
      <c r="C11" s="8">
        <v>113.37</v>
      </c>
      <c r="D11" s="8">
        <v>115</v>
      </c>
      <c r="E11" s="8">
        <v>147.68</v>
      </c>
      <c r="F11" s="8">
        <v>153.16</v>
      </c>
      <c r="G11" s="8">
        <v>163.06</v>
      </c>
      <c r="H11" s="8">
        <v>170.75</v>
      </c>
      <c r="I11" s="8">
        <v>176.56</v>
      </c>
      <c r="J11" s="8">
        <v>174.48</v>
      </c>
      <c r="K11" s="8">
        <v>181.25</v>
      </c>
      <c r="L11" s="45">
        <v>180.45</v>
      </c>
      <c r="M11" s="45">
        <v>195.61</v>
      </c>
    </row>
    <row r="12" spans="2:13" ht="15" customHeight="1">
      <c r="B12" s="7" t="s">
        <v>17</v>
      </c>
      <c r="C12" s="8">
        <v>6.77</v>
      </c>
      <c r="D12" s="8">
        <v>7.02</v>
      </c>
      <c r="E12" s="8">
        <v>7.93</v>
      </c>
      <c r="F12" s="8">
        <v>6.65</v>
      </c>
      <c r="G12" s="8">
        <v>5.36</v>
      </c>
      <c r="H12" s="8">
        <v>5.07</v>
      </c>
      <c r="I12" s="8">
        <v>4.97</v>
      </c>
      <c r="J12" s="8">
        <v>5.19</v>
      </c>
      <c r="K12" s="8">
        <v>5.48</v>
      </c>
      <c r="L12" s="45">
        <v>5.8</v>
      </c>
      <c r="M12" s="45">
        <v>13.48</v>
      </c>
    </row>
    <row r="13" spans="2:13" ht="15" customHeight="1">
      <c r="B13" s="7" t="s">
        <v>18</v>
      </c>
      <c r="C13" s="8">
        <v>175.36</v>
      </c>
      <c r="D13" s="8">
        <v>140.85</v>
      </c>
      <c r="E13" s="8">
        <v>120.26</v>
      </c>
      <c r="F13" s="8">
        <v>126.19</v>
      </c>
      <c r="G13" s="8">
        <v>129.16</v>
      </c>
      <c r="H13" s="8">
        <v>118.74</v>
      </c>
      <c r="I13" s="8">
        <v>119.81</v>
      </c>
      <c r="J13" s="8">
        <v>219.99</v>
      </c>
      <c r="K13" s="8">
        <v>120.52</v>
      </c>
      <c r="L13" s="8">
        <v>154.13</v>
      </c>
      <c r="M13" s="8">
        <v>108.14</v>
      </c>
    </row>
    <row r="14" spans="2:13" ht="15" customHeight="1">
      <c r="B14" s="7" t="s">
        <v>19</v>
      </c>
      <c r="C14" s="8">
        <v>107.3</v>
      </c>
      <c r="D14" s="8">
        <v>116.91</v>
      </c>
      <c r="E14" s="8">
        <v>155.21</v>
      </c>
      <c r="F14" s="8">
        <v>135.69</v>
      </c>
      <c r="G14" s="8">
        <v>135.93</v>
      </c>
      <c r="H14" s="8">
        <v>140.38</v>
      </c>
      <c r="I14" s="8">
        <v>147.66</v>
      </c>
      <c r="J14" s="8">
        <v>168.82</v>
      </c>
      <c r="K14" s="8">
        <v>168.11</v>
      </c>
      <c r="L14" s="8">
        <v>195.6</v>
      </c>
      <c r="M14" s="8">
        <v>248.84</v>
      </c>
    </row>
    <row r="15" spans="2:13" ht="15" customHeight="1" thickBot="1">
      <c r="B15" s="29" t="s">
        <v>20</v>
      </c>
      <c r="C15" s="30">
        <v>1.96</v>
      </c>
      <c r="D15" s="30">
        <v>2.03</v>
      </c>
      <c r="E15" s="30">
        <v>2.34</v>
      </c>
      <c r="F15" s="30">
        <v>2.45</v>
      </c>
      <c r="G15" s="10">
        <v>2.66</v>
      </c>
      <c r="H15" s="10">
        <v>2.73</v>
      </c>
      <c r="I15" s="10">
        <v>2.86</v>
      </c>
      <c r="J15" s="10">
        <v>3.01</v>
      </c>
      <c r="K15" s="10">
        <v>3.19</v>
      </c>
      <c r="L15" s="10">
        <v>3.28</v>
      </c>
      <c r="M15" s="10">
        <v>3.46</v>
      </c>
    </row>
    <row r="16" spans="2:13" ht="15" customHeight="1" thickBot="1">
      <c r="B16" s="3" t="s">
        <v>27</v>
      </c>
      <c r="C16" s="4">
        <v>1405.32</v>
      </c>
      <c r="D16" s="4">
        <v>1411.18</v>
      </c>
      <c r="E16" s="4">
        <v>675.23</v>
      </c>
      <c r="F16" s="4">
        <v>903.54</v>
      </c>
      <c r="G16" s="4">
        <v>455.2</v>
      </c>
      <c r="H16" s="4">
        <v>366.65</v>
      </c>
      <c r="I16" s="4">
        <v>417.04</v>
      </c>
      <c r="J16" s="4">
        <v>108.82</v>
      </c>
      <c r="K16" s="4">
        <v>2.25</v>
      </c>
      <c r="L16" s="4">
        <v>972.03</v>
      </c>
      <c r="M16" s="4">
        <v>842.26</v>
      </c>
    </row>
    <row r="17" spans="2:14" ht="15" customHeight="1" thickBot="1">
      <c r="B17" s="3" t="s">
        <v>26</v>
      </c>
      <c r="C17" s="4">
        <v>3520.32</v>
      </c>
      <c r="D17" s="4">
        <v>3674.73</v>
      </c>
      <c r="E17" s="4">
        <v>3699.85</v>
      </c>
      <c r="F17" s="4">
        <v>3820.05</v>
      </c>
      <c r="G17" s="4">
        <v>4135.34</v>
      </c>
      <c r="H17" s="4">
        <v>3677.39</v>
      </c>
      <c r="I17" s="4">
        <v>3982.47</v>
      </c>
      <c r="J17" s="47">
        <v>4029.95</v>
      </c>
      <c r="K17" s="47">
        <v>4044.98</v>
      </c>
      <c r="L17" s="47">
        <v>5049.52</v>
      </c>
      <c r="M17" s="47">
        <v>5100.97</v>
      </c>
      <c r="N17" s="11"/>
    </row>
    <row r="18" spans="2:13" ht="15" customHeight="1" thickBot="1">
      <c r="B18" s="3" t="s">
        <v>2</v>
      </c>
      <c r="C18" s="4">
        <v>129.96</v>
      </c>
      <c r="D18" s="4">
        <v>267.43</v>
      </c>
      <c r="E18" s="4">
        <v>247.82</v>
      </c>
      <c r="F18" s="4">
        <v>264.93</v>
      </c>
      <c r="G18" s="4">
        <v>217.89</v>
      </c>
      <c r="H18" s="4">
        <v>369.69</v>
      </c>
      <c r="I18" s="4">
        <v>215.75</v>
      </c>
      <c r="J18" s="4">
        <v>208.72</v>
      </c>
      <c r="K18" s="4">
        <v>287.17</v>
      </c>
      <c r="L18" s="4">
        <v>180.74</v>
      </c>
      <c r="M18" s="4">
        <v>175.47</v>
      </c>
    </row>
    <row r="19" spans="2:12" ht="12.75">
      <c r="B19" s="32" t="s">
        <v>44</v>
      </c>
      <c r="F19" s="11"/>
      <c r="G19" s="11"/>
      <c r="H19" s="11"/>
      <c r="I19" s="11"/>
      <c r="J19" s="11"/>
      <c r="K19" s="11"/>
      <c r="L19" s="11"/>
    </row>
    <row r="20" spans="2:11" ht="12.75">
      <c r="B20" s="52" t="s">
        <v>33</v>
      </c>
      <c r="C20" s="52"/>
      <c r="D20" s="52"/>
      <c r="E20" s="52"/>
      <c r="F20" s="52"/>
      <c r="G20" s="52"/>
      <c r="K20" s="44"/>
    </row>
    <row r="21" spans="2:11" ht="12.75">
      <c r="B21" s="32" t="s">
        <v>34</v>
      </c>
      <c r="C21" s="42"/>
      <c r="D21" s="42"/>
      <c r="E21" s="42"/>
      <c r="F21" s="42"/>
      <c r="G21" s="42"/>
      <c r="K21" s="44"/>
    </row>
    <row r="22" ht="12.75">
      <c r="B22" s="32" t="s">
        <v>35</v>
      </c>
    </row>
    <row r="23" ht="12.75">
      <c r="B23" s="32"/>
    </row>
    <row r="24" ht="12.75">
      <c r="B24" s="32"/>
    </row>
    <row r="25" spans="2:13" ht="15.75">
      <c r="B25" s="86" t="s">
        <v>12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ht="20.25" customHeight="1" thickBot="1">
      <c r="H26" s="43"/>
    </row>
    <row r="27" spans="2:13" ht="13.5" thickBot="1">
      <c r="B27" s="1"/>
      <c r="C27" s="83" t="s">
        <v>5</v>
      </c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2:13" ht="13.5" thickBot="1">
      <c r="B28" s="2"/>
      <c r="C28" s="33">
        <v>2011</v>
      </c>
      <c r="D28" s="31">
        <v>2012</v>
      </c>
      <c r="E28" s="31">
        <v>2013</v>
      </c>
      <c r="F28" s="31">
        <v>2014</v>
      </c>
      <c r="G28" s="31">
        <v>2015</v>
      </c>
      <c r="H28" s="31">
        <v>2016</v>
      </c>
      <c r="I28" s="31">
        <v>2017</v>
      </c>
      <c r="J28" s="31">
        <v>2018</v>
      </c>
      <c r="K28" s="31">
        <v>2019</v>
      </c>
      <c r="L28" s="31">
        <v>2020</v>
      </c>
      <c r="M28" s="31">
        <v>2021</v>
      </c>
    </row>
    <row r="29" spans="2:13" ht="15" customHeight="1" thickBot="1">
      <c r="B29" s="3" t="s">
        <v>0</v>
      </c>
      <c r="C29" s="3">
        <v>972.05</v>
      </c>
      <c r="D29" s="4">
        <v>1041.28</v>
      </c>
      <c r="E29" s="4">
        <v>1131.43</v>
      </c>
      <c r="F29" s="4">
        <v>1140.34</v>
      </c>
      <c r="G29" s="4">
        <v>1241.0900000000001</v>
      </c>
      <c r="H29" s="4">
        <v>1370.77</v>
      </c>
      <c r="I29" s="4">
        <f>I39+I40</f>
        <v>1454.74</v>
      </c>
      <c r="J29" s="4">
        <f>J39+J40</f>
        <v>1616.6</v>
      </c>
      <c r="K29" s="4">
        <f>K39+K40</f>
        <v>1674.86</v>
      </c>
      <c r="L29" s="4">
        <f>L39+L40</f>
        <v>1705.7199999999998</v>
      </c>
      <c r="M29" s="4">
        <f>M39+M40</f>
        <v>1743.06</v>
      </c>
    </row>
    <row r="30" spans="2:14" ht="15" customHeight="1">
      <c r="B30" s="5" t="s">
        <v>1</v>
      </c>
      <c r="C30" s="5">
        <v>966.91</v>
      </c>
      <c r="D30" s="5">
        <v>993.85</v>
      </c>
      <c r="E30" s="6">
        <v>1051.91</v>
      </c>
      <c r="F30" s="6">
        <v>1093.6</v>
      </c>
      <c r="G30" s="6">
        <f>SUM(G32:G37)</f>
        <v>1160.66</v>
      </c>
      <c r="H30" s="6">
        <v>1229.68</v>
      </c>
      <c r="I30" s="6">
        <f>SUM(I32:I37)</f>
        <v>1332.1699999999998</v>
      </c>
      <c r="J30" s="6">
        <f>SUM(J32:J37)</f>
        <v>1481.8300000000002</v>
      </c>
      <c r="K30" s="6">
        <f>SUM(K32:K37)</f>
        <v>1553.72</v>
      </c>
      <c r="L30" s="6">
        <f>SUM(L32:L37)</f>
        <v>1595.23</v>
      </c>
      <c r="M30" s="6">
        <f>SUM(M32:M37)</f>
        <v>1710.25</v>
      </c>
      <c r="N30" s="74"/>
    </row>
    <row r="31" spans="2:14" ht="15" customHeight="1">
      <c r="B31" s="7" t="s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"/>
    </row>
    <row r="32" spans="2:13" ht="15" customHeight="1">
      <c r="B32" s="7" t="s">
        <v>14</v>
      </c>
      <c r="C32" s="8">
        <v>402.86</v>
      </c>
      <c r="D32" s="8">
        <v>420.29</v>
      </c>
      <c r="E32" s="8">
        <v>448.82</v>
      </c>
      <c r="F32" s="8">
        <v>473.18</v>
      </c>
      <c r="G32" s="8">
        <v>504.99</v>
      </c>
      <c r="H32" s="8">
        <v>539.47</v>
      </c>
      <c r="I32" s="8">
        <v>588.67</v>
      </c>
      <c r="J32" s="8">
        <v>642.78</v>
      </c>
      <c r="K32" s="8">
        <v>692.71</v>
      </c>
      <c r="L32" s="8">
        <v>701.63</v>
      </c>
      <c r="M32" s="8">
        <v>751.23</v>
      </c>
    </row>
    <row r="33" spans="2:13" ht="15" customHeight="1">
      <c r="B33" s="7" t="s">
        <v>21</v>
      </c>
      <c r="C33" s="8">
        <v>402.85</v>
      </c>
      <c r="D33" s="8">
        <v>420.21</v>
      </c>
      <c r="E33" s="8">
        <v>448.75</v>
      </c>
      <c r="F33" s="8">
        <v>473.19</v>
      </c>
      <c r="G33" s="8">
        <v>505</v>
      </c>
      <c r="H33" s="8">
        <v>539.47</v>
      </c>
      <c r="I33" s="8">
        <v>588.67</v>
      </c>
      <c r="J33" s="8">
        <v>642.8</v>
      </c>
      <c r="K33" s="8">
        <v>692.72</v>
      </c>
      <c r="L33" s="8">
        <v>701.64</v>
      </c>
      <c r="M33" s="8">
        <v>751.24</v>
      </c>
    </row>
    <row r="34" spans="2:13" ht="15" customHeight="1">
      <c r="B34" s="7" t="s">
        <v>16</v>
      </c>
      <c r="C34" s="8">
        <v>49.46</v>
      </c>
      <c r="D34" s="8">
        <v>49.64</v>
      </c>
      <c r="E34" s="8">
        <v>53.15</v>
      </c>
      <c r="F34" s="8">
        <v>54.25</v>
      </c>
      <c r="G34" s="8">
        <v>56.97</v>
      </c>
      <c r="H34" s="8">
        <v>59.07</v>
      </c>
      <c r="I34" s="8">
        <v>60.58</v>
      </c>
      <c r="J34" s="8">
        <v>61.14</v>
      </c>
      <c r="K34" s="8">
        <v>64.02</v>
      </c>
      <c r="L34" s="8">
        <v>64.2</v>
      </c>
      <c r="M34" s="8">
        <v>72.36</v>
      </c>
    </row>
    <row r="35" spans="2:13" ht="15" customHeight="1">
      <c r="B35" s="7" t="s">
        <v>17</v>
      </c>
      <c r="C35" s="8">
        <v>3</v>
      </c>
      <c r="D35" s="8">
        <v>3.07</v>
      </c>
      <c r="E35" s="8">
        <v>2.99</v>
      </c>
      <c r="F35" s="8">
        <v>2.5</v>
      </c>
      <c r="G35" s="8">
        <v>2.01</v>
      </c>
      <c r="H35" s="8">
        <v>1.86</v>
      </c>
      <c r="I35" s="8">
        <v>1.83</v>
      </c>
      <c r="J35" s="8">
        <v>1.95</v>
      </c>
      <c r="K35" s="8">
        <v>2.07</v>
      </c>
      <c r="L35" s="8">
        <v>2.22</v>
      </c>
      <c r="M35" s="8">
        <v>5.26</v>
      </c>
    </row>
    <row r="36" spans="2:13" ht="15" customHeight="1">
      <c r="B36" s="7" t="s">
        <v>18</v>
      </c>
      <c r="C36" s="8">
        <v>54.4</v>
      </c>
      <c r="D36" s="8">
        <v>45.45</v>
      </c>
      <c r="E36" s="8">
        <v>37.78</v>
      </c>
      <c r="F36" s="8">
        <v>37.07</v>
      </c>
      <c r="G36" s="8">
        <v>39.4</v>
      </c>
      <c r="H36" s="8">
        <v>36.42</v>
      </c>
      <c r="I36" s="8">
        <v>36.72</v>
      </c>
      <c r="J36" s="8">
        <v>69.76</v>
      </c>
      <c r="K36" s="8">
        <v>37.16</v>
      </c>
      <c r="L36" s="8">
        <v>49.21</v>
      </c>
      <c r="M36" s="8">
        <v>33.93</v>
      </c>
    </row>
    <row r="37" spans="2:13" ht="15" customHeight="1" thickBot="1">
      <c r="B37" s="29" t="s">
        <v>19</v>
      </c>
      <c r="C37" s="30">
        <v>54.34</v>
      </c>
      <c r="D37" s="30">
        <v>55.19</v>
      </c>
      <c r="E37" s="30">
        <v>60.42</v>
      </c>
      <c r="F37" s="30">
        <v>53.41</v>
      </c>
      <c r="G37" s="30">
        <v>52.29</v>
      </c>
      <c r="H37" s="30">
        <v>53.39</v>
      </c>
      <c r="I37" s="30">
        <v>55.7</v>
      </c>
      <c r="J37" s="30">
        <v>63.4</v>
      </c>
      <c r="K37" s="30">
        <v>65.04</v>
      </c>
      <c r="L37" s="30">
        <v>76.33</v>
      </c>
      <c r="M37" s="30">
        <v>96.23</v>
      </c>
    </row>
    <row r="38" spans="2:13" ht="15" customHeight="1" thickBot="1">
      <c r="B38" s="3" t="s">
        <v>4</v>
      </c>
      <c r="C38" s="3">
        <v>3.45</v>
      </c>
      <c r="D38" s="3">
        <v>2.39</v>
      </c>
      <c r="E38" s="3">
        <v>2.91</v>
      </c>
      <c r="F38" s="3">
        <v>2.93</v>
      </c>
      <c r="G38" s="3">
        <v>2.78</v>
      </c>
      <c r="H38" s="3">
        <v>2.79</v>
      </c>
      <c r="I38" s="3">
        <v>2.76</v>
      </c>
      <c r="J38" s="3">
        <v>3.27</v>
      </c>
      <c r="K38" s="3">
        <v>2.86</v>
      </c>
      <c r="L38" s="3">
        <v>3.38</v>
      </c>
      <c r="M38" s="3">
        <v>3.53</v>
      </c>
    </row>
    <row r="39" spans="2:14" ht="15" customHeight="1" thickBot="1">
      <c r="B39" s="3" t="s">
        <v>26</v>
      </c>
      <c r="C39" s="3">
        <v>947.18</v>
      </c>
      <c r="D39" s="3">
        <v>972.46</v>
      </c>
      <c r="E39" s="4">
        <v>1029.64</v>
      </c>
      <c r="F39" s="4">
        <v>1070.37</v>
      </c>
      <c r="G39" s="4">
        <v>1135.67</v>
      </c>
      <c r="H39" s="4">
        <v>1203.02</v>
      </c>
      <c r="I39" s="4">
        <v>1303.03</v>
      </c>
      <c r="J39" s="4">
        <v>1449.61</v>
      </c>
      <c r="K39" s="4">
        <v>1519.36</v>
      </c>
      <c r="L39" s="4">
        <v>1560.36</v>
      </c>
      <c r="M39" s="4">
        <v>1672.78</v>
      </c>
      <c r="N39" s="11"/>
    </row>
    <row r="40" spans="2:13" ht="15" customHeight="1" thickBot="1">
      <c r="B40" s="3" t="s">
        <v>2</v>
      </c>
      <c r="C40" s="3">
        <v>24.87</v>
      </c>
      <c r="D40" s="3">
        <v>68.82</v>
      </c>
      <c r="E40" s="3">
        <v>101.79</v>
      </c>
      <c r="F40" s="3">
        <v>69.97</v>
      </c>
      <c r="G40" s="3">
        <v>105.42</v>
      </c>
      <c r="H40" s="3">
        <v>167.75</v>
      </c>
      <c r="I40" s="3">
        <v>151.71</v>
      </c>
      <c r="J40" s="3">
        <v>166.99</v>
      </c>
      <c r="K40" s="3">
        <v>155.5</v>
      </c>
      <c r="L40" s="3">
        <v>145.36</v>
      </c>
      <c r="M40" s="3">
        <v>70.28</v>
      </c>
    </row>
    <row r="42" ht="12.75">
      <c r="L42" s="11"/>
    </row>
    <row r="43" spans="2:13" ht="15.75">
      <c r="B43" s="86" t="s">
        <v>13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ht="15.75" customHeight="1" thickBot="1">
      <c r="H44" s="43"/>
    </row>
    <row r="45" spans="2:13" ht="19.5" customHeight="1" thickBot="1">
      <c r="B45" s="1"/>
      <c r="C45" s="83" t="s">
        <v>5</v>
      </c>
      <c r="D45" s="84"/>
      <c r="E45" s="84"/>
      <c r="F45" s="84"/>
      <c r="G45" s="84"/>
      <c r="H45" s="84"/>
      <c r="I45" s="84"/>
      <c r="J45" s="84"/>
      <c r="K45" s="84"/>
      <c r="L45" s="84"/>
      <c r="M45" s="85"/>
    </row>
    <row r="46" spans="2:13" ht="19.5" customHeight="1" thickBot="1">
      <c r="B46" s="2"/>
      <c r="C46" s="33">
        <v>2011</v>
      </c>
      <c r="D46" s="31">
        <v>2012</v>
      </c>
      <c r="E46" s="31">
        <v>2013</v>
      </c>
      <c r="F46" s="31">
        <v>2014</v>
      </c>
      <c r="G46" s="31">
        <v>2015</v>
      </c>
      <c r="H46" s="31">
        <v>2016</v>
      </c>
      <c r="I46" s="31">
        <v>2017</v>
      </c>
      <c r="J46" s="31">
        <v>2018</v>
      </c>
      <c r="K46" s="31">
        <v>2019</v>
      </c>
      <c r="L46" s="31">
        <v>2020</v>
      </c>
      <c r="M46" s="31">
        <v>2021</v>
      </c>
    </row>
    <row r="47" spans="2:14" ht="15" customHeight="1" thickBot="1">
      <c r="B47" s="3" t="s">
        <v>0</v>
      </c>
      <c r="C47" s="4">
        <v>4622.33</v>
      </c>
      <c r="D47" s="4">
        <v>4983.44</v>
      </c>
      <c r="E47" s="4">
        <v>5079.1</v>
      </c>
      <c r="F47" s="4">
        <v>5225.32</v>
      </c>
      <c r="G47" s="4">
        <v>5594.320000000001</v>
      </c>
      <c r="H47" s="4">
        <v>5417.85</v>
      </c>
      <c r="I47" s="4">
        <f>I58+I59</f>
        <v>5652.96</v>
      </c>
      <c r="J47" s="4">
        <f>J58+J59</f>
        <v>5855.2699999999995</v>
      </c>
      <c r="K47" s="4">
        <f>K58+K59</f>
        <v>6007.01</v>
      </c>
      <c r="L47" s="4">
        <f>L58+L59</f>
        <v>6935.9800000000005</v>
      </c>
      <c r="M47" s="4">
        <f>M58+M59</f>
        <v>7019.5</v>
      </c>
      <c r="N47" s="11"/>
    </row>
    <row r="48" spans="2:17" ht="15" customHeight="1">
      <c r="B48" s="5" t="s">
        <v>1</v>
      </c>
      <c r="C48" s="6">
        <v>3133.79</v>
      </c>
      <c r="D48" s="6">
        <f>D7+D30</f>
        <v>3311.73</v>
      </c>
      <c r="E48" s="6">
        <f>E7+E30</f>
        <v>4144.88</v>
      </c>
      <c r="F48" s="6">
        <f>F7+F30</f>
        <v>4081.54</v>
      </c>
      <c r="G48" s="6">
        <f>SUM(G50:G56)</f>
        <v>4917.030000000001</v>
      </c>
      <c r="H48" s="6">
        <v>4621.56</v>
      </c>
      <c r="I48" s="6">
        <f>SUM(I50:I56)</f>
        <v>4984.98</v>
      </c>
      <c r="J48" s="6">
        <f>SUM(J50:J56)</f>
        <v>5499.100000000001</v>
      </c>
      <c r="K48" s="6">
        <f>SUM(K50:K56)</f>
        <v>5695.620000000001</v>
      </c>
      <c r="L48" s="6">
        <f>SUM(L50:L56)</f>
        <v>5772.77</v>
      </c>
      <c r="M48" s="6">
        <f>SUM(M50:M56)</f>
        <v>6073.44</v>
      </c>
      <c r="O48" s="11"/>
      <c r="Q48" s="11"/>
    </row>
    <row r="49" spans="2:13" ht="15" customHeight="1">
      <c r="B49" s="7" t="s">
        <v>3</v>
      </c>
      <c r="C49" s="8"/>
      <c r="D49" s="8"/>
      <c r="E49" s="8"/>
      <c r="F49" s="8"/>
      <c r="G49" s="7"/>
      <c r="H49" s="7"/>
      <c r="I49" s="7"/>
      <c r="J49" s="7"/>
      <c r="K49" s="7"/>
      <c r="L49" s="7"/>
      <c r="M49" s="7"/>
    </row>
    <row r="50" spans="2:14" ht="15" customHeight="1">
      <c r="B50" s="7" t="s">
        <v>14</v>
      </c>
      <c r="C50" s="8">
        <v>959.0500000000001</v>
      </c>
      <c r="D50" s="8">
        <f aca="true" t="shared" si="1" ref="D50:M50">D9+D32</f>
        <v>997.45</v>
      </c>
      <c r="E50" s="8">
        <f t="shared" si="1"/>
        <v>1068.44</v>
      </c>
      <c r="F50" s="8">
        <f t="shared" si="1"/>
        <v>1128.88</v>
      </c>
      <c r="G50" s="8">
        <f t="shared" si="1"/>
        <v>1204.81</v>
      </c>
      <c r="H50" s="8">
        <f t="shared" si="1"/>
        <v>1288.65</v>
      </c>
      <c r="I50" s="8">
        <f t="shared" si="1"/>
        <v>1405.84</v>
      </c>
      <c r="J50" s="8">
        <f t="shared" si="1"/>
        <v>1535.26</v>
      </c>
      <c r="K50" s="8">
        <f t="shared" si="1"/>
        <v>1655.27</v>
      </c>
      <c r="L50" s="8">
        <f t="shared" si="1"/>
        <v>1670.8</v>
      </c>
      <c r="M50" s="8">
        <f t="shared" si="1"/>
        <v>1790.46</v>
      </c>
      <c r="N50" s="11"/>
    </row>
    <row r="51" spans="2:14" ht="15" customHeight="1">
      <c r="B51" s="7" t="s">
        <v>15</v>
      </c>
      <c r="C51" s="8">
        <v>1608.7800000000002</v>
      </c>
      <c r="D51" s="8">
        <f aca="true" t="shared" si="2" ref="D51:M51">D10+D33</f>
        <v>1779.1200000000001</v>
      </c>
      <c r="E51" s="8">
        <f t="shared" si="2"/>
        <v>2488.6800000000003</v>
      </c>
      <c r="F51" s="8">
        <f t="shared" si="2"/>
        <v>2381.29</v>
      </c>
      <c r="G51" s="8">
        <f t="shared" si="2"/>
        <v>3125.38</v>
      </c>
      <c r="H51" s="8">
        <f t="shared" si="2"/>
        <v>2744.5</v>
      </c>
      <c r="I51" s="8">
        <f t="shared" si="2"/>
        <v>2972.4500000000003</v>
      </c>
      <c r="J51" s="8">
        <f t="shared" si="2"/>
        <v>3196.1000000000004</v>
      </c>
      <c r="K51" s="8">
        <f t="shared" si="2"/>
        <v>3393.51</v>
      </c>
      <c r="L51" s="8">
        <f t="shared" si="2"/>
        <v>3370.75</v>
      </c>
      <c r="M51" s="8">
        <f t="shared" si="2"/>
        <v>3505.67</v>
      </c>
      <c r="N51" s="11"/>
    </row>
    <row r="52" spans="2:14" ht="15" customHeight="1">
      <c r="B52" s="7" t="s">
        <v>16</v>
      </c>
      <c r="C52" s="8">
        <v>162.83</v>
      </c>
      <c r="D52" s="8">
        <f aca="true" t="shared" si="3" ref="D52:M52">D11+D34</f>
        <v>164.64</v>
      </c>
      <c r="E52" s="8">
        <f t="shared" si="3"/>
        <v>200.83</v>
      </c>
      <c r="F52" s="8">
        <f t="shared" si="3"/>
        <v>207.41</v>
      </c>
      <c r="G52" s="8">
        <f t="shared" si="3"/>
        <v>220.03</v>
      </c>
      <c r="H52" s="8">
        <f t="shared" si="3"/>
        <v>229.82</v>
      </c>
      <c r="I52" s="8">
        <f t="shared" si="3"/>
        <v>237.14</v>
      </c>
      <c r="J52" s="8">
        <f t="shared" si="3"/>
        <v>235.62</v>
      </c>
      <c r="K52" s="8">
        <f t="shared" si="3"/>
        <v>245.26999999999998</v>
      </c>
      <c r="L52" s="8">
        <f t="shared" si="3"/>
        <v>244.64999999999998</v>
      </c>
      <c r="M52" s="8">
        <f t="shared" si="3"/>
        <v>267.97</v>
      </c>
      <c r="N52" s="11"/>
    </row>
    <row r="53" spans="2:14" ht="15" customHeight="1">
      <c r="B53" s="7" t="s">
        <v>17</v>
      </c>
      <c r="C53" s="8">
        <v>9.77</v>
      </c>
      <c r="D53" s="8">
        <f aca="true" t="shared" si="4" ref="D53:M53">D12+D35</f>
        <v>10.09</v>
      </c>
      <c r="E53" s="8">
        <f t="shared" si="4"/>
        <v>10.92</v>
      </c>
      <c r="F53" s="8">
        <f t="shared" si="4"/>
        <v>9.15</v>
      </c>
      <c r="G53" s="8">
        <f t="shared" si="4"/>
        <v>7.37</v>
      </c>
      <c r="H53" s="8">
        <f t="shared" si="4"/>
        <v>6.930000000000001</v>
      </c>
      <c r="I53" s="8">
        <f t="shared" si="4"/>
        <v>6.8</v>
      </c>
      <c r="J53" s="8">
        <f t="shared" si="4"/>
        <v>7.140000000000001</v>
      </c>
      <c r="K53" s="8">
        <f t="shared" si="4"/>
        <v>7.550000000000001</v>
      </c>
      <c r="L53" s="8">
        <f t="shared" si="4"/>
        <v>8.02</v>
      </c>
      <c r="M53" s="8">
        <f t="shared" si="4"/>
        <v>18.740000000000002</v>
      </c>
      <c r="N53" s="11"/>
    </row>
    <row r="54" spans="2:14" ht="15" customHeight="1">
      <c r="B54" s="7" t="s">
        <v>22</v>
      </c>
      <c r="C54" s="8">
        <v>229.76000000000002</v>
      </c>
      <c r="D54" s="8">
        <f aca="true" t="shared" si="5" ref="D54:M54">D13+D36</f>
        <v>186.3</v>
      </c>
      <c r="E54" s="8">
        <f t="shared" si="5"/>
        <v>158.04000000000002</v>
      </c>
      <c r="F54" s="8">
        <f t="shared" si="5"/>
        <v>163.26</v>
      </c>
      <c r="G54" s="8">
        <f t="shared" si="5"/>
        <v>168.56</v>
      </c>
      <c r="H54" s="8">
        <f t="shared" si="5"/>
        <v>155.16</v>
      </c>
      <c r="I54" s="8">
        <f t="shared" si="5"/>
        <v>156.53</v>
      </c>
      <c r="J54" s="8">
        <f t="shared" si="5"/>
        <v>289.75</v>
      </c>
      <c r="K54" s="8">
        <f t="shared" si="5"/>
        <v>157.68</v>
      </c>
      <c r="L54" s="8">
        <f t="shared" si="5"/>
        <v>203.34</v>
      </c>
      <c r="M54" s="8">
        <f t="shared" si="5"/>
        <v>142.07</v>
      </c>
      <c r="N54" s="11"/>
    </row>
    <row r="55" spans="2:14" ht="15" customHeight="1">
      <c r="B55" s="7" t="s">
        <v>19</v>
      </c>
      <c r="C55" s="8">
        <v>161.64</v>
      </c>
      <c r="D55" s="8">
        <f aca="true" t="shared" si="6" ref="D55:M55">D14+D37</f>
        <v>172.1</v>
      </c>
      <c r="E55" s="8">
        <f t="shared" si="6"/>
        <v>215.63</v>
      </c>
      <c r="F55" s="8">
        <f t="shared" si="6"/>
        <v>189.1</v>
      </c>
      <c r="G55" s="8">
        <f t="shared" si="6"/>
        <v>188.22</v>
      </c>
      <c r="H55" s="8">
        <f t="shared" si="6"/>
        <v>193.76999999999998</v>
      </c>
      <c r="I55" s="8">
        <f t="shared" si="6"/>
        <v>203.36</v>
      </c>
      <c r="J55" s="8">
        <f t="shared" si="6"/>
        <v>232.22</v>
      </c>
      <c r="K55" s="8">
        <f t="shared" si="6"/>
        <v>233.15000000000003</v>
      </c>
      <c r="L55" s="8">
        <f t="shared" si="6"/>
        <v>271.93</v>
      </c>
      <c r="M55" s="8">
        <f t="shared" si="6"/>
        <v>345.07</v>
      </c>
      <c r="N55" s="11"/>
    </row>
    <row r="56" spans="2:14" ht="15" customHeight="1" thickBot="1">
      <c r="B56" s="82" t="s">
        <v>45</v>
      </c>
      <c r="C56" s="30">
        <v>1.96</v>
      </c>
      <c r="D56" s="30">
        <f aca="true" t="shared" si="7" ref="D56:M56">D15</f>
        <v>2.03</v>
      </c>
      <c r="E56" s="30">
        <f t="shared" si="7"/>
        <v>2.34</v>
      </c>
      <c r="F56" s="30">
        <f t="shared" si="7"/>
        <v>2.45</v>
      </c>
      <c r="G56" s="8">
        <f t="shared" si="7"/>
        <v>2.66</v>
      </c>
      <c r="H56" s="8">
        <f t="shared" si="7"/>
        <v>2.73</v>
      </c>
      <c r="I56" s="8">
        <f t="shared" si="7"/>
        <v>2.86</v>
      </c>
      <c r="J56" s="8">
        <f t="shared" si="7"/>
        <v>3.01</v>
      </c>
      <c r="K56" s="8">
        <f t="shared" si="7"/>
        <v>3.19</v>
      </c>
      <c r="L56" s="8">
        <f t="shared" si="7"/>
        <v>3.28</v>
      </c>
      <c r="M56" s="8">
        <f t="shared" si="7"/>
        <v>3.46</v>
      </c>
      <c r="N56" s="11"/>
    </row>
    <row r="57" spans="2:14" ht="15" customHeight="1" thickBot="1">
      <c r="B57" s="3" t="s">
        <v>4</v>
      </c>
      <c r="C57" s="4">
        <v>1408.77</v>
      </c>
      <c r="D57" s="4">
        <f aca="true" t="shared" si="8" ref="D57:M57">D16+D38</f>
        <v>1413.5700000000002</v>
      </c>
      <c r="E57" s="4">
        <f t="shared" si="8"/>
        <v>678.14</v>
      </c>
      <c r="F57" s="4">
        <f t="shared" si="8"/>
        <v>906.4699999999999</v>
      </c>
      <c r="G57" s="4">
        <f t="shared" si="8"/>
        <v>457.97999999999996</v>
      </c>
      <c r="H57" s="4">
        <f t="shared" si="8"/>
        <v>369.44</v>
      </c>
      <c r="I57" s="4">
        <f t="shared" si="8"/>
        <v>419.8</v>
      </c>
      <c r="J57" s="4">
        <f t="shared" si="8"/>
        <v>112.08999999999999</v>
      </c>
      <c r="K57" s="4">
        <f t="shared" si="8"/>
        <v>5.109999999999999</v>
      </c>
      <c r="L57" s="4">
        <f t="shared" si="8"/>
        <v>975.41</v>
      </c>
      <c r="M57" s="4">
        <f t="shared" si="8"/>
        <v>845.79</v>
      </c>
      <c r="N57" s="11"/>
    </row>
    <row r="58" spans="2:15" ht="15" customHeight="1" thickBot="1">
      <c r="B58" s="3" t="s">
        <v>26</v>
      </c>
      <c r="C58" s="4">
        <v>4467.5</v>
      </c>
      <c r="D58" s="4">
        <f>D17+D39</f>
        <v>4647.1900000000005</v>
      </c>
      <c r="E58" s="4">
        <v>4729.49</v>
      </c>
      <c r="F58" s="4">
        <v>4890.42</v>
      </c>
      <c r="G58" s="4">
        <f aca="true" t="shared" si="9" ref="G58:M59">G17+G39</f>
        <v>5271.01</v>
      </c>
      <c r="H58" s="4">
        <f t="shared" si="9"/>
        <v>4880.41</v>
      </c>
      <c r="I58" s="4">
        <f t="shared" si="9"/>
        <v>5285.5</v>
      </c>
      <c r="J58" s="4">
        <f t="shared" si="9"/>
        <v>5479.5599999999995</v>
      </c>
      <c r="K58" s="4">
        <f t="shared" si="9"/>
        <v>5564.34</v>
      </c>
      <c r="L58" s="4">
        <f t="shared" si="9"/>
        <v>6609.88</v>
      </c>
      <c r="M58" s="4">
        <f t="shared" si="9"/>
        <v>6773.75</v>
      </c>
      <c r="O58" s="11"/>
    </row>
    <row r="59" spans="2:13" ht="15" customHeight="1" thickBot="1">
      <c r="B59" s="3" t="s">
        <v>2</v>
      </c>
      <c r="C59" s="4">
        <v>154.83</v>
      </c>
      <c r="D59" s="4">
        <f>D18+D40</f>
        <v>336.25</v>
      </c>
      <c r="E59" s="4">
        <v>349.61</v>
      </c>
      <c r="F59" s="4">
        <v>334.9</v>
      </c>
      <c r="G59" s="4">
        <f t="shared" si="9"/>
        <v>323.31</v>
      </c>
      <c r="H59" s="4">
        <f t="shared" si="9"/>
        <v>537.44</v>
      </c>
      <c r="I59" s="4">
        <f t="shared" si="9"/>
        <v>367.46000000000004</v>
      </c>
      <c r="J59" s="4">
        <f t="shared" si="9"/>
        <v>375.71000000000004</v>
      </c>
      <c r="K59" s="4">
        <f t="shared" si="9"/>
        <v>442.67</v>
      </c>
      <c r="L59" s="4">
        <f t="shared" si="9"/>
        <v>326.1</v>
      </c>
      <c r="M59" s="4">
        <f t="shared" si="9"/>
        <v>245.75</v>
      </c>
    </row>
    <row r="60" ht="12.75">
      <c r="B60" s="32" t="s">
        <v>46</v>
      </c>
    </row>
    <row r="61" spans="2:7" ht="12.75">
      <c r="B61" s="52" t="s">
        <v>36</v>
      </c>
      <c r="C61" s="52"/>
      <c r="D61" s="52"/>
      <c r="E61" s="52"/>
      <c r="F61" s="52"/>
      <c r="G61" s="52"/>
    </row>
    <row r="62" ht="12.75">
      <c r="B62" s="32" t="s">
        <v>37</v>
      </c>
    </row>
    <row r="63" ht="12.75">
      <c r="B63" s="32" t="s">
        <v>35</v>
      </c>
    </row>
    <row r="64" ht="12.75">
      <c r="B64" s="32"/>
    </row>
    <row r="65" ht="12.75">
      <c r="B65" s="51"/>
    </row>
  </sheetData>
  <sheetProtection/>
  <mergeCells count="7">
    <mergeCell ref="B1:M1"/>
    <mergeCell ref="C4:M4"/>
    <mergeCell ref="C27:M27"/>
    <mergeCell ref="C45:M45"/>
    <mergeCell ref="B2:M2"/>
    <mergeCell ref="B25:M25"/>
    <mergeCell ref="B43:M43"/>
  </mergeCells>
  <printOptions/>
  <pageMargins left="0.15748031496062992" right="0.15748031496062992" top="0.6299212598425197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4.8515625" style="0" customWidth="1"/>
    <col min="2" max="2" width="70.28125" style="0" customWidth="1"/>
    <col min="3" max="4" width="9.140625" style="0" customWidth="1"/>
    <col min="5" max="5" width="9.140625" style="66" customWidth="1"/>
    <col min="6" max="11" width="9.140625" style="0" customWidth="1"/>
    <col min="13" max="14" width="10.140625" style="0" bestFit="1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 customHeight="1">
      <c r="B2" s="86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7:8" ht="15.75" customHeight="1" thickBot="1">
      <c r="G3" s="43"/>
      <c r="H3" s="43"/>
    </row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3" ht="15" customHeight="1" thickBot="1">
      <c r="B6" s="3" t="s">
        <v>6</v>
      </c>
      <c r="C6" s="3">
        <v>477.72</v>
      </c>
      <c r="D6" s="3">
        <v>451.41</v>
      </c>
      <c r="E6" s="69">
        <v>517.11</v>
      </c>
      <c r="F6" s="3">
        <v>552.66</v>
      </c>
      <c r="G6" s="3">
        <v>587.94</v>
      </c>
      <c r="H6" s="4">
        <v>624.7</v>
      </c>
      <c r="I6" s="4">
        <f>I15+I16</f>
        <v>676.3699999999999</v>
      </c>
      <c r="J6" s="4">
        <f>J15+J16</f>
        <v>744.1400000000001</v>
      </c>
      <c r="K6" s="4">
        <f>K15+K16</f>
        <v>785.9799999999999</v>
      </c>
      <c r="L6" s="4">
        <f>L15+L16</f>
        <v>779.5400000000001</v>
      </c>
      <c r="M6" s="4">
        <f>M15+M16</f>
        <v>841.43</v>
      </c>
    </row>
    <row r="7" spans="2:15" ht="15" customHeight="1">
      <c r="B7" s="5" t="s">
        <v>1</v>
      </c>
      <c r="C7" s="5">
        <v>411.41</v>
      </c>
      <c r="D7" s="5">
        <v>414.17</v>
      </c>
      <c r="E7" s="70">
        <v>484.13</v>
      </c>
      <c r="F7" s="38">
        <v>516.6</v>
      </c>
      <c r="G7" s="38">
        <f>SUM(G9:G13)</f>
        <v>550.11</v>
      </c>
      <c r="H7" s="38">
        <v>584.82</v>
      </c>
      <c r="I7" s="38">
        <f>SUM(I9:I13)</f>
        <v>633.73</v>
      </c>
      <c r="J7" s="38">
        <f>SUM(J9:J13)</f>
        <v>702.48</v>
      </c>
      <c r="K7" s="38">
        <f>SUM(K9:K13)</f>
        <v>738.612</v>
      </c>
      <c r="L7" s="38">
        <f>SUM(L9:L13)</f>
        <v>752.15</v>
      </c>
      <c r="M7" s="38">
        <f>SUM(M9:M13)</f>
        <v>799.5400000000001</v>
      </c>
      <c r="N7" s="35"/>
      <c r="O7" s="35"/>
    </row>
    <row r="8" spans="2:13" ht="15" customHeight="1">
      <c r="B8" s="7" t="s">
        <v>3</v>
      </c>
      <c r="C8" s="7"/>
      <c r="D8" s="7"/>
      <c r="E8" s="62"/>
      <c r="F8" s="7"/>
      <c r="G8" s="7"/>
      <c r="H8" s="7"/>
      <c r="I8" s="7"/>
      <c r="J8" s="7"/>
      <c r="K8" s="7"/>
      <c r="L8" s="7"/>
      <c r="M8" s="7"/>
    </row>
    <row r="9" spans="2:13" ht="15" customHeight="1">
      <c r="B9" s="7" t="s">
        <v>14</v>
      </c>
      <c r="C9" s="34">
        <v>168.11</v>
      </c>
      <c r="D9" s="34">
        <v>173.81</v>
      </c>
      <c r="E9" s="49">
        <v>211.17</v>
      </c>
      <c r="F9" s="34">
        <v>226.04</v>
      </c>
      <c r="G9" s="34">
        <v>241.52</v>
      </c>
      <c r="H9" s="34">
        <v>258.72</v>
      </c>
      <c r="I9" s="34">
        <v>282.4</v>
      </c>
      <c r="J9" s="34">
        <v>308.59</v>
      </c>
      <c r="K9" s="34">
        <v>333.22</v>
      </c>
      <c r="L9" s="34">
        <v>337.26</v>
      </c>
      <c r="M9" s="34">
        <v>360.22</v>
      </c>
    </row>
    <row r="10" spans="2:13" ht="15" customHeight="1">
      <c r="B10" s="7" t="s">
        <v>21</v>
      </c>
      <c r="C10" s="7">
        <v>168.12</v>
      </c>
      <c r="D10" s="7">
        <v>173.82</v>
      </c>
      <c r="E10" s="62">
        <v>211.16</v>
      </c>
      <c r="F10" s="7">
        <v>226.05</v>
      </c>
      <c r="G10" s="7">
        <v>241.52</v>
      </c>
      <c r="H10" s="7">
        <v>258.72</v>
      </c>
      <c r="I10" s="7">
        <v>282.41</v>
      </c>
      <c r="J10" s="8">
        <v>308.6</v>
      </c>
      <c r="K10" s="8">
        <v>333.222</v>
      </c>
      <c r="L10" s="8">
        <v>337.27</v>
      </c>
      <c r="M10" s="8">
        <v>360.23</v>
      </c>
    </row>
    <row r="11" spans="2:13" ht="15" customHeight="1">
      <c r="B11" s="7" t="s">
        <v>24</v>
      </c>
      <c r="C11" s="7">
        <v>37.18</v>
      </c>
      <c r="D11" s="7">
        <v>37.34</v>
      </c>
      <c r="E11" s="62">
        <v>41.62</v>
      </c>
      <c r="F11" s="7">
        <v>42.98</v>
      </c>
      <c r="G11" s="7">
        <v>45.35</v>
      </c>
      <c r="H11" s="7">
        <v>47.39</v>
      </c>
      <c r="I11" s="7">
        <v>48.82</v>
      </c>
      <c r="J11" s="8">
        <v>49.38</v>
      </c>
      <c r="K11" s="8">
        <v>51.66</v>
      </c>
      <c r="L11" s="8">
        <v>51.73</v>
      </c>
      <c r="M11" s="8">
        <v>58.11</v>
      </c>
    </row>
    <row r="12" spans="2:13" ht="15" customHeight="1">
      <c r="B12" s="7" t="s">
        <v>25</v>
      </c>
      <c r="C12" s="34">
        <v>17.8</v>
      </c>
      <c r="D12" s="34">
        <v>7.16</v>
      </c>
      <c r="E12" s="49">
        <v>0.96</v>
      </c>
      <c r="F12" s="34">
        <v>0.98</v>
      </c>
      <c r="G12" s="34">
        <v>0.72</v>
      </c>
      <c r="H12" s="34">
        <v>0.7</v>
      </c>
      <c r="I12" s="34">
        <v>0.7</v>
      </c>
      <c r="J12" s="8">
        <v>0.81</v>
      </c>
      <c r="K12" s="8">
        <v>1</v>
      </c>
      <c r="L12" s="8">
        <v>1.1</v>
      </c>
      <c r="M12" s="8">
        <v>3.28</v>
      </c>
    </row>
    <row r="13" spans="2:13" ht="15" customHeight="1" thickBot="1">
      <c r="B13" s="7" t="s">
        <v>22</v>
      </c>
      <c r="C13" s="34">
        <v>20.2</v>
      </c>
      <c r="D13" s="34">
        <v>22.04</v>
      </c>
      <c r="E13" s="49">
        <v>19.22</v>
      </c>
      <c r="F13" s="34">
        <v>20.55</v>
      </c>
      <c r="G13" s="34">
        <v>21</v>
      </c>
      <c r="H13" s="49">
        <v>19.29</v>
      </c>
      <c r="I13" s="49">
        <v>19.4</v>
      </c>
      <c r="J13" s="45">
        <v>35.1</v>
      </c>
      <c r="K13" s="45">
        <v>19.51</v>
      </c>
      <c r="L13" s="45">
        <v>24.79</v>
      </c>
      <c r="M13" s="45">
        <v>17.7</v>
      </c>
    </row>
    <row r="14" spans="2:13" ht="15" customHeight="1" thickBot="1">
      <c r="B14" s="3" t="s">
        <v>4</v>
      </c>
      <c r="C14" s="3">
        <v>1.81</v>
      </c>
      <c r="D14" s="3">
        <v>0.86</v>
      </c>
      <c r="E14" s="69">
        <v>1.32</v>
      </c>
      <c r="F14" s="3">
        <v>1.73</v>
      </c>
      <c r="G14" s="3">
        <v>1.14</v>
      </c>
      <c r="H14" s="3">
        <v>1.63</v>
      </c>
      <c r="I14" s="3">
        <v>2.01</v>
      </c>
      <c r="J14" s="3">
        <v>1.93</v>
      </c>
      <c r="K14" s="3">
        <v>2.15</v>
      </c>
      <c r="L14" s="4">
        <v>2.1</v>
      </c>
      <c r="M14" s="4">
        <v>1.89</v>
      </c>
    </row>
    <row r="15" spans="2:13" ht="15" customHeight="1" thickBot="1">
      <c r="B15" s="3" t="s">
        <v>26</v>
      </c>
      <c r="C15" s="3">
        <v>403.36</v>
      </c>
      <c r="D15" s="3">
        <v>405.12</v>
      </c>
      <c r="E15" s="69">
        <v>473.86</v>
      </c>
      <c r="F15" s="3">
        <v>505.98</v>
      </c>
      <c r="G15" s="3">
        <v>538.09</v>
      </c>
      <c r="H15" s="3">
        <v>572.45</v>
      </c>
      <c r="I15" s="3">
        <v>620.56</v>
      </c>
      <c r="J15" s="3">
        <v>687.58</v>
      </c>
      <c r="K15" s="3">
        <v>723.06</v>
      </c>
      <c r="L15" s="3">
        <v>736.22</v>
      </c>
      <c r="M15" s="3">
        <v>782.28</v>
      </c>
    </row>
    <row r="16" spans="2:13" ht="15" customHeight="1" thickBot="1">
      <c r="B16" s="3" t="s">
        <v>2</v>
      </c>
      <c r="C16" s="3">
        <v>74.36</v>
      </c>
      <c r="D16" s="3">
        <v>46.29</v>
      </c>
      <c r="E16" s="69">
        <v>43.25</v>
      </c>
      <c r="F16" s="3">
        <v>46.68</v>
      </c>
      <c r="G16" s="3">
        <v>49.85</v>
      </c>
      <c r="H16" s="3">
        <v>52.25</v>
      </c>
      <c r="I16" s="3">
        <v>55.81</v>
      </c>
      <c r="J16" s="3">
        <v>56.56</v>
      </c>
      <c r="K16" s="3">
        <v>62.92</v>
      </c>
      <c r="L16" s="3">
        <v>43.32</v>
      </c>
      <c r="M16" s="3">
        <v>59.15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>
      <c r="N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41" ht="12.75">
      <c r="H41" s="11"/>
    </row>
  </sheetData>
  <sheetProtection/>
  <mergeCells count="3">
    <mergeCell ref="B2:M2"/>
    <mergeCell ref="C4:M4"/>
    <mergeCell ref="B1:M1"/>
  </mergeCells>
  <printOptions/>
  <pageMargins left="0.15748031496062992" right="0.15748031496062992" top="0.5511811023622047" bottom="0.5511811023622047" header="0.15748031496062992" footer="0.1574803149606299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5.00390625" style="0" customWidth="1"/>
    <col min="2" max="2" width="72.57421875" style="0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5:8" ht="15.75" customHeight="1" thickBot="1">
      <c r="E3" s="66"/>
      <c r="H3" s="43"/>
    </row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4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3" ht="15" customHeight="1" thickBot="1">
      <c r="B6" s="3" t="s">
        <v>0</v>
      </c>
      <c r="C6" s="4">
        <v>199.27</v>
      </c>
      <c r="D6" s="4">
        <v>158.02</v>
      </c>
      <c r="E6" s="47">
        <v>155.14</v>
      </c>
      <c r="F6" s="4">
        <v>156.78</v>
      </c>
      <c r="G6" s="4">
        <v>166.38</v>
      </c>
      <c r="H6" s="4">
        <v>177.16</v>
      </c>
      <c r="I6" s="4">
        <f>I12+I13</f>
        <v>190.42000000000002</v>
      </c>
      <c r="J6" s="4">
        <f>J12+J13</f>
        <v>209.61</v>
      </c>
      <c r="K6" s="4">
        <f>K12+K13</f>
        <v>221.42000000000002</v>
      </c>
      <c r="L6" s="4">
        <f>L12+L13</f>
        <v>225.08999999999997</v>
      </c>
      <c r="M6" s="4">
        <f>M12+M13</f>
        <v>237.10999999999999</v>
      </c>
    </row>
    <row r="7" spans="2:13" ht="15" customHeight="1">
      <c r="B7" s="5" t="s">
        <v>1</v>
      </c>
      <c r="C7" s="6">
        <v>131.12</v>
      </c>
      <c r="D7" s="6">
        <v>134.49</v>
      </c>
      <c r="E7" s="65">
        <v>135.18</v>
      </c>
      <c r="F7" s="6">
        <v>141.88</v>
      </c>
      <c r="G7" s="6">
        <v>151.52</v>
      </c>
      <c r="H7" s="6">
        <v>161.05</v>
      </c>
      <c r="I7" s="6">
        <f>I9+I10</f>
        <v>172.38</v>
      </c>
      <c r="J7" s="6">
        <f>J9+J10</f>
        <v>191.85000000000002</v>
      </c>
      <c r="K7" s="6">
        <f>K9+K10</f>
        <v>202.03</v>
      </c>
      <c r="L7" s="6">
        <f>L9+L10</f>
        <v>203.68</v>
      </c>
      <c r="M7" s="6">
        <f>M9+M10</f>
        <v>216.11999999999998</v>
      </c>
    </row>
    <row r="8" spans="2:13" ht="15" customHeight="1">
      <c r="B8" s="7" t="s">
        <v>3</v>
      </c>
      <c r="C8" s="8"/>
      <c r="D8" s="8"/>
      <c r="E8" s="45"/>
      <c r="F8" s="8"/>
      <c r="G8" s="8"/>
      <c r="H8" s="8"/>
      <c r="I8" s="8"/>
      <c r="J8" s="8"/>
      <c r="K8" s="8"/>
      <c r="L8" s="8"/>
      <c r="M8" s="8"/>
    </row>
    <row r="9" spans="2:13" ht="15" customHeight="1">
      <c r="B9" s="7" t="s">
        <v>21</v>
      </c>
      <c r="C9" s="8">
        <v>123.49</v>
      </c>
      <c r="D9" s="8">
        <v>128.69</v>
      </c>
      <c r="E9" s="45">
        <v>130.59</v>
      </c>
      <c r="F9" s="8">
        <v>137.28</v>
      </c>
      <c r="G9" s="8">
        <v>146.74</v>
      </c>
      <c r="H9" s="8">
        <v>156.75</v>
      </c>
      <c r="I9" s="8">
        <v>168.04</v>
      </c>
      <c r="J9" s="8">
        <v>183.08</v>
      </c>
      <c r="K9" s="8">
        <v>197.58</v>
      </c>
      <c r="L9" s="45">
        <v>197.63</v>
      </c>
      <c r="M9" s="45">
        <v>212.23</v>
      </c>
    </row>
    <row r="10" spans="2:13" ht="15" customHeight="1" thickBot="1">
      <c r="B10" s="29" t="s">
        <v>18</v>
      </c>
      <c r="C10" s="30">
        <v>7.63</v>
      </c>
      <c r="D10" s="30">
        <v>5.8</v>
      </c>
      <c r="E10" s="71">
        <v>4.59</v>
      </c>
      <c r="F10" s="30">
        <v>4.6</v>
      </c>
      <c r="G10" s="30">
        <v>4.78</v>
      </c>
      <c r="H10" s="30">
        <v>4.3</v>
      </c>
      <c r="I10" s="30">
        <v>4.34</v>
      </c>
      <c r="J10" s="30">
        <v>8.77</v>
      </c>
      <c r="K10" s="30">
        <v>4.45</v>
      </c>
      <c r="L10" s="30">
        <v>6.05</v>
      </c>
      <c r="M10" s="30">
        <v>3.89</v>
      </c>
    </row>
    <row r="11" spans="2:13" ht="15" customHeight="1" thickBot="1">
      <c r="B11" s="3" t="s">
        <v>4</v>
      </c>
      <c r="C11" s="4">
        <v>0.69</v>
      </c>
      <c r="D11" s="4">
        <v>0.46</v>
      </c>
      <c r="E11" s="47">
        <v>0.39</v>
      </c>
      <c r="F11" s="4">
        <v>0.44</v>
      </c>
      <c r="G11" s="4">
        <v>0.29</v>
      </c>
      <c r="H11" s="4">
        <v>0.31</v>
      </c>
      <c r="I11" s="4">
        <v>0.33</v>
      </c>
      <c r="J11" s="4">
        <v>0.37</v>
      </c>
      <c r="K11" s="4">
        <v>0.44</v>
      </c>
      <c r="L11" s="4">
        <v>0.47</v>
      </c>
      <c r="M11" s="4">
        <v>0.42</v>
      </c>
    </row>
    <row r="12" spans="2:13" ht="15" customHeight="1" thickBot="1">
      <c r="B12" s="3" t="s">
        <v>26</v>
      </c>
      <c r="C12" s="4">
        <v>128.67</v>
      </c>
      <c r="D12" s="4">
        <v>131.73</v>
      </c>
      <c r="E12" s="47">
        <v>132.34</v>
      </c>
      <c r="F12" s="4">
        <v>138.92</v>
      </c>
      <c r="G12" s="4">
        <v>148.18</v>
      </c>
      <c r="H12" s="4">
        <v>157.5</v>
      </c>
      <c r="I12" s="4">
        <v>168.58</v>
      </c>
      <c r="J12" s="4">
        <v>187.62</v>
      </c>
      <c r="K12" s="4">
        <v>197.62</v>
      </c>
      <c r="L12" s="4">
        <v>199.26</v>
      </c>
      <c r="M12" s="4">
        <v>211.35</v>
      </c>
    </row>
    <row r="13" spans="2:13" ht="15" customHeight="1" thickBot="1">
      <c r="B13" s="3" t="s">
        <v>2</v>
      </c>
      <c r="C13" s="4">
        <v>70.6</v>
      </c>
      <c r="D13" s="4">
        <v>26.29</v>
      </c>
      <c r="E13" s="47">
        <v>22.8</v>
      </c>
      <c r="F13" s="4">
        <v>17.86</v>
      </c>
      <c r="G13" s="4">
        <v>18.2</v>
      </c>
      <c r="H13" s="4">
        <v>19.66</v>
      </c>
      <c r="I13" s="4">
        <v>21.84</v>
      </c>
      <c r="J13" s="4">
        <v>21.99</v>
      </c>
      <c r="K13" s="4">
        <v>23.8</v>
      </c>
      <c r="L13" s="4">
        <v>25.83</v>
      </c>
      <c r="M13" s="4">
        <v>25.76</v>
      </c>
    </row>
    <row r="14" spans="5:9" ht="12.75">
      <c r="E14" s="66"/>
      <c r="I14" s="11"/>
    </row>
    <row r="15" ht="12.75">
      <c r="E15" s="66"/>
    </row>
    <row r="16" spans="2:5" ht="12.75">
      <c r="B16" s="78"/>
      <c r="E16" s="66"/>
    </row>
    <row r="17" spans="5:8" ht="12.75">
      <c r="E17" s="66"/>
      <c r="H17" s="11"/>
    </row>
    <row r="18" ht="12.75">
      <c r="E18" s="66"/>
    </row>
  </sheetData>
  <sheetProtection/>
  <mergeCells count="3">
    <mergeCell ref="C4:M4"/>
    <mergeCell ref="B2:M2"/>
    <mergeCell ref="B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4.00390625" style="0" customWidth="1"/>
    <col min="2" max="2" width="75.00390625" style="0" customWidth="1"/>
    <col min="3" max="11" width="9.140625" style="0" customWidth="1"/>
    <col min="14" max="14" width="10.140625" style="0" bestFit="1" customWidth="1"/>
  </cols>
  <sheetData>
    <row r="1" spans="2:13" ht="14.25" customHeight="1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 customHeight="1">
      <c r="B2" s="86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7.25" customHeight="1" thickBot="1"/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4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4" ht="15" customHeight="1" thickBot="1">
      <c r="B6" s="3" t="s">
        <v>0</v>
      </c>
      <c r="C6" s="4">
        <v>86.96</v>
      </c>
      <c r="D6" s="4">
        <v>95.4</v>
      </c>
      <c r="E6" s="4">
        <v>55.43</v>
      </c>
      <c r="F6" s="4">
        <v>44.76</v>
      </c>
      <c r="G6" s="4">
        <v>45.24</v>
      </c>
      <c r="H6" s="4">
        <v>48.69</v>
      </c>
      <c r="I6" s="4">
        <f>I13+I14</f>
        <v>54.36</v>
      </c>
      <c r="J6" s="4">
        <f>J13+J14</f>
        <v>61.14</v>
      </c>
      <c r="K6" s="4">
        <f>K13+K14</f>
        <v>63.95</v>
      </c>
      <c r="L6" s="4">
        <f>L13+L14</f>
        <v>65.12</v>
      </c>
      <c r="M6" s="4">
        <f>M13+M14</f>
        <v>70.55</v>
      </c>
      <c r="N6" s="11"/>
    </row>
    <row r="7" spans="2:14" ht="15" customHeight="1">
      <c r="B7" s="5" t="s">
        <v>1</v>
      </c>
      <c r="C7" s="6">
        <v>29.35</v>
      </c>
      <c r="D7" s="6">
        <v>28.55</v>
      </c>
      <c r="E7" s="6">
        <v>32.81</v>
      </c>
      <c r="F7" s="6">
        <v>34.39</v>
      </c>
      <c r="G7" s="6">
        <v>36.62</v>
      </c>
      <c r="H7" s="6">
        <v>39.02</v>
      </c>
      <c r="I7" s="6">
        <f>I9+I10</f>
        <v>42.65</v>
      </c>
      <c r="J7" s="6">
        <f>J9+J10</f>
        <v>48.11</v>
      </c>
      <c r="K7" s="6">
        <f>K9+K10</f>
        <v>49.720000000000006</v>
      </c>
      <c r="L7" s="6">
        <f>L9+L10</f>
        <v>49.86</v>
      </c>
      <c r="M7" s="6">
        <f>M9+M10</f>
        <v>52.29</v>
      </c>
      <c r="N7" s="11"/>
    </row>
    <row r="8" spans="2:13" ht="15" customHeight="1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5" customHeight="1">
      <c r="B9" s="7" t="s">
        <v>23</v>
      </c>
      <c r="C9" s="8">
        <v>27.89</v>
      </c>
      <c r="D9" s="8">
        <v>27.09</v>
      </c>
      <c r="E9" s="8">
        <v>31.58</v>
      </c>
      <c r="F9" s="8">
        <v>33.21</v>
      </c>
      <c r="G9" s="8">
        <v>35.4</v>
      </c>
      <c r="H9" s="8">
        <v>37.92</v>
      </c>
      <c r="I9" s="8">
        <v>41.55</v>
      </c>
      <c r="J9" s="8">
        <v>45.58</v>
      </c>
      <c r="K9" s="8">
        <v>48.59</v>
      </c>
      <c r="L9" s="8">
        <v>48.14</v>
      </c>
      <c r="M9" s="8">
        <v>51.3</v>
      </c>
    </row>
    <row r="10" spans="2:13" ht="15" customHeight="1" thickBot="1">
      <c r="B10" s="29" t="s">
        <v>18</v>
      </c>
      <c r="C10" s="30">
        <v>1.46</v>
      </c>
      <c r="D10" s="30">
        <v>1.46</v>
      </c>
      <c r="E10" s="30">
        <v>1.23</v>
      </c>
      <c r="F10" s="30">
        <v>1.18</v>
      </c>
      <c r="G10" s="30">
        <v>1.22</v>
      </c>
      <c r="H10" s="30">
        <v>1.1</v>
      </c>
      <c r="I10" s="30">
        <v>1.1</v>
      </c>
      <c r="J10" s="30">
        <v>2.53</v>
      </c>
      <c r="K10" s="30">
        <v>1.13</v>
      </c>
      <c r="L10" s="30">
        <v>1.72</v>
      </c>
      <c r="M10" s="30">
        <v>0.99</v>
      </c>
    </row>
    <row r="11" spans="2:13" ht="15" customHeight="1">
      <c r="B11" s="27" t="s">
        <v>4</v>
      </c>
      <c r="C11" s="28">
        <v>0.37</v>
      </c>
      <c r="D11" s="28">
        <v>0.2</v>
      </c>
      <c r="E11" s="28">
        <v>0.21</v>
      </c>
      <c r="F11" s="28">
        <v>0.15</v>
      </c>
      <c r="G11" s="28">
        <v>0.06</v>
      </c>
      <c r="H11" s="28">
        <v>0.08</v>
      </c>
      <c r="I11" s="28">
        <v>0.08</v>
      </c>
      <c r="J11" s="28">
        <v>1</v>
      </c>
      <c r="K11" s="28">
        <v>0.26</v>
      </c>
      <c r="L11" s="28">
        <v>0.1</v>
      </c>
      <c r="M11" s="28">
        <v>0.23</v>
      </c>
    </row>
    <row r="12" spans="2:14" ht="15" customHeight="1" thickBot="1">
      <c r="B12" s="9" t="s">
        <v>7</v>
      </c>
      <c r="C12" s="10">
        <v>31.76</v>
      </c>
      <c r="D12" s="10">
        <v>17.94</v>
      </c>
      <c r="E12" s="10">
        <v>10.27</v>
      </c>
      <c r="F12" s="10">
        <v>5.91</v>
      </c>
      <c r="G12" s="10">
        <v>3.91</v>
      </c>
      <c r="H12" s="10">
        <v>4</v>
      </c>
      <c r="I12" s="10">
        <v>4.32</v>
      </c>
      <c r="J12" s="10">
        <v>3.85</v>
      </c>
      <c r="K12" s="10">
        <v>5.12</v>
      </c>
      <c r="L12" s="10">
        <v>8.57</v>
      </c>
      <c r="M12" s="10">
        <v>9.11</v>
      </c>
      <c r="N12" s="11"/>
    </row>
    <row r="13" spans="2:14" ht="15" customHeight="1" thickBot="1">
      <c r="B13" s="3" t="s">
        <v>26</v>
      </c>
      <c r="C13" s="4">
        <v>60.78</v>
      </c>
      <c r="D13" s="4">
        <v>46</v>
      </c>
      <c r="E13" s="4">
        <v>42.5</v>
      </c>
      <c r="F13" s="4">
        <v>39.63</v>
      </c>
      <c r="G13" s="4">
        <v>39.72</v>
      </c>
      <c r="H13" s="4">
        <v>42.17</v>
      </c>
      <c r="I13" s="4">
        <v>46.03</v>
      </c>
      <c r="J13" s="4">
        <v>51.81</v>
      </c>
      <c r="K13" s="4">
        <v>53.92</v>
      </c>
      <c r="L13" s="4">
        <v>57.34</v>
      </c>
      <c r="M13" s="4">
        <v>60.37</v>
      </c>
      <c r="N13" s="11"/>
    </row>
    <row r="14" spans="2:13" ht="15" customHeight="1" thickBot="1">
      <c r="B14" s="3" t="s">
        <v>2</v>
      </c>
      <c r="C14" s="4">
        <v>26.18</v>
      </c>
      <c r="D14" s="4">
        <v>49.4</v>
      </c>
      <c r="E14" s="4">
        <v>12.93</v>
      </c>
      <c r="F14" s="4">
        <v>5.13</v>
      </c>
      <c r="G14" s="4">
        <v>5.52</v>
      </c>
      <c r="H14" s="4">
        <v>6.52</v>
      </c>
      <c r="I14" s="4">
        <v>8.33</v>
      </c>
      <c r="J14" s="4">
        <v>9.33</v>
      </c>
      <c r="K14" s="4">
        <v>10.03</v>
      </c>
      <c r="L14" s="4">
        <v>7.78</v>
      </c>
      <c r="M14" s="4">
        <v>10.18</v>
      </c>
    </row>
    <row r="15" ht="19.5" customHeight="1">
      <c r="G15" s="11"/>
    </row>
    <row r="16" spans="3:10" ht="19.5" customHeight="1">
      <c r="C16" s="11"/>
      <c r="F16" s="11"/>
      <c r="G16" s="11"/>
      <c r="H16" s="11"/>
      <c r="J16" s="11"/>
    </row>
    <row r="17" ht="19.5" customHeight="1">
      <c r="F17" s="11"/>
    </row>
    <row r="18" ht="19.5" customHeight="1"/>
    <row r="19" ht="19.5" customHeight="1">
      <c r="H19" s="1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N27" s="11"/>
    </row>
    <row r="28" ht="19.5" customHeight="1"/>
    <row r="29" ht="19.5" customHeight="1">
      <c r="N29" s="11"/>
    </row>
    <row r="30" ht="19.5" customHeight="1"/>
    <row r="31" ht="19.5" customHeight="1"/>
    <row r="32" ht="19.5" customHeight="1"/>
    <row r="33" ht="19.5" customHeight="1"/>
    <row r="34" ht="19.5" customHeight="1">
      <c r="N34" s="11"/>
    </row>
    <row r="35" ht="19.5" customHeight="1"/>
  </sheetData>
  <sheetProtection/>
  <mergeCells count="3">
    <mergeCell ref="C4:M4"/>
    <mergeCell ref="B2:M2"/>
    <mergeCell ref="B1:M1"/>
  </mergeCells>
  <printOptions/>
  <pageMargins left="0.1968503937007874" right="0.15748031496062992" top="0.6692913385826772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1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4.140625" style="0" customWidth="1"/>
    <col min="2" max="2" width="72.7109375" style="0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 customHeight="1">
      <c r="B2" s="86" t="s">
        <v>40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3.5" thickBot="1">
      <c r="H3" s="43"/>
    </row>
    <row r="4" spans="2:13" ht="19.5" customHeight="1" thickBot="1">
      <c r="B4" s="1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9.5" customHeight="1" thickBot="1">
      <c r="B5" s="24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67">
        <v>2017</v>
      </c>
      <c r="J5" s="31">
        <v>2018</v>
      </c>
      <c r="K5" s="31">
        <v>2019</v>
      </c>
      <c r="L5" s="31">
        <v>2020</v>
      </c>
      <c r="M5" s="31">
        <v>2021</v>
      </c>
    </row>
    <row r="6" spans="2:13" ht="15" customHeight="1" thickBot="1">
      <c r="B6" s="3" t="s">
        <v>0</v>
      </c>
      <c r="C6" s="4">
        <v>342.07</v>
      </c>
      <c r="D6" s="4">
        <v>327.35</v>
      </c>
      <c r="E6" s="4">
        <v>342.78</v>
      </c>
      <c r="F6" s="4">
        <v>355.69</v>
      </c>
      <c r="G6" s="4">
        <v>379.34000000000003</v>
      </c>
      <c r="H6" s="4">
        <v>402.33</v>
      </c>
      <c r="I6" s="4">
        <f>I14+I15</f>
        <v>433.97999999999996</v>
      </c>
      <c r="J6" s="4">
        <f>J14+J15</f>
        <v>487.83</v>
      </c>
      <c r="K6" s="4">
        <f>K14+K15</f>
        <v>518.17</v>
      </c>
      <c r="L6" s="4">
        <f>L14+L15</f>
        <v>530.11</v>
      </c>
      <c r="M6" s="4">
        <f>M14+M15</f>
        <v>555.58</v>
      </c>
    </row>
    <row r="7" spans="2:13" ht="15" customHeight="1">
      <c r="B7" s="5" t="s">
        <v>1</v>
      </c>
      <c r="C7" s="6">
        <v>284.64</v>
      </c>
      <c r="D7" s="6">
        <v>292.4</v>
      </c>
      <c r="E7" s="6">
        <v>306.82</v>
      </c>
      <c r="F7" s="6">
        <v>321.42</v>
      </c>
      <c r="G7" s="6">
        <v>343.28000000000003</v>
      </c>
      <c r="H7" s="53">
        <v>365.08</v>
      </c>
      <c r="I7" s="59">
        <f>I9+I10+I11+I12</f>
        <v>397.17</v>
      </c>
      <c r="J7" s="59">
        <f>J9+J10+J11+J12</f>
        <v>443.49</v>
      </c>
      <c r="K7" s="59">
        <f>K9+K10+K11+K12</f>
        <v>465.45</v>
      </c>
      <c r="L7" s="59">
        <f>L9+L10+L11+L12</f>
        <v>475.63</v>
      </c>
      <c r="M7" s="59">
        <f>M9+M10+M11+M12</f>
        <v>502.3</v>
      </c>
    </row>
    <row r="8" spans="2:13" ht="15" customHeight="1">
      <c r="B8" s="7" t="s">
        <v>3</v>
      </c>
      <c r="C8" s="8"/>
      <c r="D8" s="8"/>
      <c r="E8" s="8"/>
      <c r="F8" s="8"/>
      <c r="G8" s="8"/>
      <c r="H8" s="8"/>
      <c r="I8" s="55"/>
      <c r="J8" s="55"/>
      <c r="K8" s="55"/>
      <c r="L8" s="55"/>
      <c r="M8" s="55"/>
    </row>
    <row r="9" spans="2:13" ht="15" customHeight="1">
      <c r="B9" s="7" t="s">
        <v>14</v>
      </c>
      <c r="C9" s="8">
        <v>133.34</v>
      </c>
      <c r="D9" s="8">
        <v>139.04</v>
      </c>
      <c r="E9" s="8">
        <v>147.49</v>
      </c>
      <c r="F9" s="8">
        <v>155.07</v>
      </c>
      <c r="G9" s="8">
        <v>165.71</v>
      </c>
      <c r="H9" s="8">
        <v>177.02</v>
      </c>
      <c r="I9" s="55">
        <v>193.15</v>
      </c>
      <c r="J9" s="55">
        <v>210.79</v>
      </c>
      <c r="K9" s="55">
        <v>227.14</v>
      </c>
      <c r="L9" s="55">
        <v>230.06</v>
      </c>
      <c r="M9" s="55">
        <v>246.02</v>
      </c>
    </row>
    <row r="10" spans="2:13" ht="15" customHeight="1">
      <c r="B10" s="7" t="s">
        <v>21</v>
      </c>
      <c r="C10" s="8">
        <v>133.35</v>
      </c>
      <c r="D10" s="8">
        <v>139.04</v>
      </c>
      <c r="E10" s="8">
        <v>147.64</v>
      </c>
      <c r="F10" s="8">
        <v>155.08</v>
      </c>
      <c r="G10" s="8">
        <v>165.72</v>
      </c>
      <c r="H10" s="56">
        <v>177.02</v>
      </c>
      <c r="I10" s="57">
        <v>193.15</v>
      </c>
      <c r="J10" s="57">
        <v>210.8</v>
      </c>
      <c r="K10" s="57">
        <v>227.14</v>
      </c>
      <c r="L10" s="57">
        <v>230.07</v>
      </c>
      <c r="M10" s="57">
        <v>246.03</v>
      </c>
    </row>
    <row r="11" spans="2:13" ht="15" customHeight="1">
      <c r="B11" s="7" t="s">
        <v>17</v>
      </c>
      <c r="C11" s="8">
        <v>3.2</v>
      </c>
      <c r="D11" s="8">
        <v>1.67</v>
      </c>
      <c r="E11" s="8">
        <v>1.6</v>
      </c>
      <c r="F11" s="8">
        <v>1.42</v>
      </c>
      <c r="G11" s="8">
        <v>1.31</v>
      </c>
      <c r="H11" s="58">
        <v>1.25</v>
      </c>
      <c r="I11" s="55">
        <v>1.19</v>
      </c>
      <c r="J11" s="55">
        <v>1.13</v>
      </c>
      <c r="K11" s="55">
        <v>1.13</v>
      </c>
      <c r="L11" s="55">
        <v>1.13</v>
      </c>
      <c r="M11" s="55">
        <v>1.36</v>
      </c>
    </row>
    <row r="12" spans="2:13" ht="15" customHeight="1" thickBot="1">
      <c r="B12" s="29" t="s">
        <v>18</v>
      </c>
      <c r="C12" s="30">
        <v>14.75</v>
      </c>
      <c r="D12" s="30">
        <v>12.65</v>
      </c>
      <c r="E12" s="30">
        <v>10.09</v>
      </c>
      <c r="F12" s="30">
        <v>9.85</v>
      </c>
      <c r="G12" s="30">
        <v>10.54</v>
      </c>
      <c r="H12" s="26">
        <v>9.79</v>
      </c>
      <c r="I12" s="54">
        <v>9.68</v>
      </c>
      <c r="J12" s="54">
        <v>20.77</v>
      </c>
      <c r="K12" s="54">
        <v>10.04</v>
      </c>
      <c r="L12" s="73">
        <v>14.37</v>
      </c>
      <c r="M12" s="73">
        <v>8.89</v>
      </c>
    </row>
    <row r="13" spans="2:13" ht="15" customHeight="1" thickBot="1">
      <c r="B13" s="3" t="s">
        <v>4</v>
      </c>
      <c r="C13" s="4">
        <v>4.91</v>
      </c>
      <c r="D13" s="4">
        <v>3.22</v>
      </c>
      <c r="E13" s="4">
        <v>6.72</v>
      </c>
      <c r="F13" s="4">
        <v>8.5</v>
      </c>
      <c r="G13" s="4">
        <v>8.32</v>
      </c>
      <c r="H13" s="4">
        <v>9.29</v>
      </c>
      <c r="I13" s="3">
        <v>12.63</v>
      </c>
      <c r="J13" s="3">
        <v>12.66</v>
      </c>
      <c r="K13" s="3">
        <v>14.8</v>
      </c>
      <c r="L13" s="3">
        <v>16.91</v>
      </c>
      <c r="M13" s="3">
        <v>19.61</v>
      </c>
    </row>
    <row r="14" spans="2:13" ht="15" customHeight="1" thickBot="1">
      <c r="B14" s="3" t="s">
        <v>26</v>
      </c>
      <c r="C14" s="4">
        <v>282.72</v>
      </c>
      <c r="D14" s="4">
        <v>288.62</v>
      </c>
      <c r="E14" s="4">
        <v>306.2</v>
      </c>
      <c r="F14" s="4">
        <v>322.22</v>
      </c>
      <c r="G14" s="4">
        <v>343.37</v>
      </c>
      <c r="H14" s="4">
        <v>365.61</v>
      </c>
      <c r="I14" s="4">
        <v>400.28</v>
      </c>
      <c r="J14" s="4">
        <v>445.51</v>
      </c>
      <c r="K14" s="4">
        <v>469.08</v>
      </c>
      <c r="L14" s="4">
        <v>481.13</v>
      </c>
      <c r="M14" s="4">
        <v>509.86</v>
      </c>
    </row>
    <row r="15" spans="2:13" ht="15" customHeight="1" thickBot="1">
      <c r="B15" s="3" t="s">
        <v>2</v>
      </c>
      <c r="C15" s="4">
        <v>59.35</v>
      </c>
      <c r="D15" s="4">
        <v>38.73</v>
      </c>
      <c r="E15" s="4">
        <v>36.58</v>
      </c>
      <c r="F15" s="4">
        <v>33.47</v>
      </c>
      <c r="G15" s="4">
        <v>35.97</v>
      </c>
      <c r="H15" s="22">
        <v>36.72</v>
      </c>
      <c r="I15" s="22">
        <v>33.7</v>
      </c>
      <c r="J15" s="22">
        <v>42.32</v>
      </c>
      <c r="K15" s="22">
        <v>49.09</v>
      </c>
      <c r="L15" s="22">
        <v>48.98</v>
      </c>
      <c r="M15" s="22">
        <v>45.72</v>
      </c>
    </row>
    <row r="21" ht="12.75">
      <c r="G21" s="11"/>
    </row>
  </sheetData>
  <sheetProtection/>
  <mergeCells count="3">
    <mergeCell ref="C4:M4"/>
    <mergeCell ref="B2:M2"/>
    <mergeCell ref="B1:M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4.57421875" style="0" customWidth="1"/>
    <col min="2" max="2" width="61.28125" style="0" customWidth="1"/>
    <col min="3" max="11" width="9.140625" style="0" customWidth="1"/>
    <col min="14" max="14" width="11.7109375" style="0" bestFit="1" customWidth="1"/>
  </cols>
  <sheetData>
    <row r="1" spans="2:13" ht="15">
      <c r="B1" s="87" t="s">
        <v>59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5.75">
      <c r="B2" s="86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3.5" thickBot="1">
      <c r="H3" s="43"/>
    </row>
    <row r="4" spans="2:13" ht="13.5" thickBot="1">
      <c r="B4" s="25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13.5" thickBot="1">
      <c r="B5" s="26"/>
      <c r="C5" s="36">
        <v>2011</v>
      </c>
      <c r="D5" s="37">
        <v>2012</v>
      </c>
      <c r="E5" s="37">
        <v>2013</v>
      </c>
      <c r="F5" s="37">
        <v>2014</v>
      </c>
      <c r="G5" s="37">
        <v>2015</v>
      </c>
      <c r="H5" s="37">
        <v>2016</v>
      </c>
      <c r="I5" s="37">
        <v>2017</v>
      </c>
      <c r="J5" s="37">
        <v>2018</v>
      </c>
      <c r="K5" s="37">
        <v>2019</v>
      </c>
      <c r="L5" s="37">
        <v>2020</v>
      </c>
      <c r="M5" s="37">
        <v>2021</v>
      </c>
    </row>
    <row r="6" spans="2:13" ht="15" customHeight="1" thickBot="1">
      <c r="B6" s="4" t="s">
        <v>0</v>
      </c>
      <c r="C6" s="4">
        <v>801.4</v>
      </c>
      <c r="D6" s="4">
        <v>781.89</v>
      </c>
      <c r="E6" s="4">
        <v>827.39</v>
      </c>
      <c r="F6" s="4">
        <v>941.08</v>
      </c>
      <c r="G6" s="4">
        <v>939.41</v>
      </c>
      <c r="H6" s="4">
        <v>1018.29</v>
      </c>
      <c r="I6" s="4">
        <f>I15+I16</f>
        <v>1090.8500000000001</v>
      </c>
      <c r="J6" s="4">
        <f>J15+J16</f>
        <v>1224.8799999999999</v>
      </c>
      <c r="K6" s="4">
        <f>K15+K16</f>
        <v>1301.45</v>
      </c>
      <c r="L6" s="4">
        <f>L15+L16</f>
        <v>1279.54</v>
      </c>
      <c r="M6" s="4">
        <f>M15+M16</f>
        <v>1573.22</v>
      </c>
    </row>
    <row r="7" spans="2:14" ht="15" customHeight="1">
      <c r="B7" s="6" t="s">
        <v>1</v>
      </c>
      <c r="C7" s="6">
        <v>765.75</v>
      </c>
      <c r="D7" s="6">
        <v>784.11</v>
      </c>
      <c r="E7" s="6">
        <v>835.46</v>
      </c>
      <c r="F7" s="6">
        <v>878.34</v>
      </c>
      <c r="G7" s="6">
        <v>933.09</v>
      </c>
      <c r="H7" s="6">
        <v>991.33</v>
      </c>
      <c r="I7" s="6">
        <f>I9+I10+I11+I12+I13</f>
        <v>1074.52</v>
      </c>
      <c r="J7" s="6">
        <f>J9+J10+J11+J12+J13</f>
        <v>1193.57</v>
      </c>
      <c r="K7" s="6">
        <f>K9+K10+K11+K12+K13</f>
        <v>1253.5500000000002</v>
      </c>
      <c r="L7" s="6">
        <f>L9+L10+L11+L12+L13</f>
        <v>1270.41</v>
      </c>
      <c r="M7" s="6">
        <f>M9+M10+M11+M12+M13</f>
        <v>1360.27</v>
      </c>
      <c r="N7" s="75"/>
    </row>
    <row r="8" spans="2:13" ht="15" customHeight="1">
      <c r="B8" s="8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4" ht="15" customHeight="1">
      <c r="B9" s="8" t="s">
        <v>21</v>
      </c>
      <c r="C9" s="8">
        <v>660.55</v>
      </c>
      <c r="D9" s="8">
        <v>685.54</v>
      </c>
      <c r="E9" s="8">
        <v>736.09</v>
      </c>
      <c r="F9" s="8">
        <v>779.17</v>
      </c>
      <c r="G9" s="8">
        <v>831.32</v>
      </c>
      <c r="H9" s="8">
        <v>889.88</v>
      </c>
      <c r="I9" s="8">
        <v>970.57</v>
      </c>
      <c r="J9" s="8">
        <v>1060</v>
      </c>
      <c r="K9" s="8">
        <v>1143.18</v>
      </c>
      <c r="L9" s="8">
        <v>1147.19</v>
      </c>
      <c r="M9" s="8">
        <v>1233</v>
      </c>
      <c r="N9" s="11"/>
    </row>
    <row r="10" spans="2:13" ht="15" customHeight="1">
      <c r="B10" s="8" t="s">
        <v>16</v>
      </c>
      <c r="C10" s="8">
        <v>40.45</v>
      </c>
      <c r="D10" s="8">
        <v>42.12</v>
      </c>
      <c r="E10" s="8">
        <v>45.16</v>
      </c>
      <c r="F10" s="8">
        <v>46.48</v>
      </c>
      <c r="G10" s="8">
        <v>49.06</v>
      </c>
      <c r="H10" s="8">
        <v>51.25</v>
      </c>
      <c r="I10" s="8">
        <v>52.77</v>
      </c>
      <c r="J10" s="8">
        <v>53.37</v>
      </c>
      <c r="K10" s="8">
        <v>55.82</v>
      </c>
      <c r="L10" s="8">
        <v>55.86</v>
      </c>
      <c r="M10" s="8">
        <v>62.75</v>
      </c>
    </row>
    <row r="11" spans="2:13" ht="15" customHeight="1">
      <c r="B11" s="8" t="s">
        <v>17</v>
      </c>
      <c r="C11" s="8">
        <v>2.37</v>
      </c>
      <c r="D11" s="8">
        <v>2.43</v>
      </c>
      <c r="E11" s="8">
        <v>2.36</v>
      </c>
      <c r="F11" s="8">
        <v>1.97</v>
      </c>
      <c r="G11" s="8">
        <v>1.59</v>
      </c>
      <c r="H11" s="8">
        <v>1.48</v>
      </c>
      <c r="I11" s="8">
        <v>1.45</v>
      </c>
      <c r="J11" s="8">
        <v>1.53</v>
      </c>
      <c r="K11" s="8">
        <v>1.64</v>
      </c>
      <c r="L11" s="8">
        <v>1.75</v>
      </c>
      <c r="M11" s="8">
        <v>4.17</v>
      </c>
    </row>
    <row r="12" spans="2:13" ht="15" customHeight="1">
      <c r="B12" s="8" t="s">
        <v>18</v>
      </c>
      <c r="C12" s="8">
        <v>44.38</v>
      </c>
      <c r="D12" s="8">
        <v>36.38</v>
      </c>
      <c r="E12" s="8">
        <v>30.97</v>
      </c>
      <c r="F12" s="8">
        <v>32.85</v>
      </c>
      <c r="G12" s="8">
        <v>33.71</v>
      </c>
      <c r="H12" s="8">
        <v>30.98</v>
      </c>
      <c r="I12" s="8">
        <v>31.16</v>
      </c>
      <c r="J12" s="8">
        <v>57.54</v>
      </c>
      <c r="K12" s="8">
        <v>31.23</v>
      </c>
      <c r="L12" s="45">
        <v>40.18</v>
      </c>
      <c r="M12" s="45">
        <v>28.23</v>
      </c>
    </row>
    <row r="13" spans="2:13" ht="15" customHeight="1" thickBot="1">
      <c r="B13" s="30" t="s">
        <v>19</v>
      </c>
      <c r="C13" s="30">
        <v>18</v>
      </c>
      <c r="D13" s="30">
        <v>17.64</v>
      </c>
      <c r="E13" s="30">
        <v>20.88</v>
      </c>
      <c r="F13" s="30">
        <v>17.87</v>
      </c>
      <c r="G13" s="30">
        <v>17.41</v>
      </c>
      <c r="H13" s="30">
        <v>17.74</v>
      </c>
      <c r="I13" s="30">
        <v>18.57</v>
      </c>
      <c r="J13" s="30">
        <v>21.13</v>
      </c>
      <c r="K13" s="30">
        <v>21.68</v>
      </c>
      <c r="L13" s="30">
        <v>25.43</v>
      </c>
      <c r="M13" s="30">
        <v>32.12</v>
      </c>
    </row>
    <row r="14" spans="2:13" ht="15" customHeight="1" thickBot="1">
      <c r="B14" s="4" t="s">
        <v>4</v>
      </c>
      <c r="C14" s="4">
        <v>44.12</v>
      </c>
      <c r="D14" s="4">
        <v>0.14</v>
      </c>
      <c r="E14" s="4">
        <v>0.04</v>
      </c>
      <c r="F14" s="4">
        <v>0.22</v>
      </c>
      <c r="G14" s="4">
        <v>0.1</v>
      </c>
      <c r="H14" s="4">
        <v>0.09</v>
      </c>
      <c r="I14" s="4">
        <v>0.09</v>
      </c>
      <c r="J14" s="4">
        <v>0.11</v>
      </c>
      <c r="K14" s="4">
        <v>0.15</v>
      </c>
      <c r="L14" s="4">
        <v>0.13</v>
      </c>
      <c r="M14" s="4">
        <v>0.15</v>
      </c>
    </row>
    <row r="15" spans="2:13" ht="15" customHeight="1" thickBot="1">
      <c r="B15" s="50" t="s">
        <v>26</v>
      </c>
      <c r="C15" s="4">
        <v>791.52</v>
      </c>
      <c r="D15" s="4">
        <v>765.49</v>
      </c>
      <c r="E15" s="4">
        <v>815.5</v>
      </c>
      <c r="F15" s="4">
        <v>857.54</v>
      </c>
      <c r="G15" s="4">
        <v>910.87</v>
      </c>
      <c r="H15" s="4">
        <v>967.68</v>
      </c>
      <c r="I15" s="4">
        <v>1048.88</v>
      </c>
      <c r="J15" s="4">
        <v>1165.08</v>
      </c>
      <c r="K15" s="4">
        <v>1223.66</v>
      </c>
      <c r="L15" s="4">
        <v>1240.09</v>
      </c>
      <c r="M15" s="4">
        <v>1327.82</v>
      </c>
    </row>
    <row r="16" spans="2:13" ht="15" customHeight="1" thickBot="1">
      <c r="B16" s="4" t="s">
        <v>2</v>
      </c>
      <c r="C16" s="4">
        <v>9.88</v>
      </c>
      <c r="D16" s="4">
        <v>16.4</v>
      </c>
      <c r="E16" s="4">
        <v>11.89</v>
      </c>
      <c r="F16" s="4">
        <v>83.54</v>
      </c>
      <c r="G16" s="4">
        <v>28.54</v>
      </c>
      <c r="H16" s="4">
        <v>50.61</v>
      </c>
      <c r="I16" s="4">
        <v>41.97</v>
      </c>
      <c r="J16" s="4">
        <v>59.8</v>
      </c>
      <c r="K16" s="4">
        <v>77.79</v>
      </c>
      <c r="L16" s="4">
        <v>39.45</v>
      </c>
      <c r="M16" s="4">
        <v>245.4</v>
      </c>
    </row>
    <row r="17" ht="12.75">
      <c r="G17" s="11"/>
    </row>
    <row r="18" ht="12.75">
      <c r="C18" s="11"/>
    </row>
    <row r="19" ht="12.75">
      <c r="J19" s="11"/>
    </row>
  </sheetData>
  <sheetProtection/>
  <mergeCells count="3">
    <mergeCell ref="C4:M4"/>
    <mergeCell ref="B2:M2"/>
    <mergeCell ref="B1:M1"/>
  </mergeCells>
  <printOptions/>
  <pageMargins left="0.15748031496062992" right="0.15748031496062992" top="0.8661417322834646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4.28125" style="0" customWidth="1"/>
    <col min="2" max="2" width="70.57421875" style="0" customWidth="1"/>
  </cols>
  <sheetData>
    <row r="1" spans="2:4" ht="15.75">
      <c r="B1" s="87" t="s">
        <v>60</v>
      </c>
      <c r="C1" s="86"/>
      <c r="D1" s="86"/>
    </row>
    <row r="2" spans="2:4" ht="15.75">
      <c r="B2" s="86" t="s">
        <v>30</v>
      </c>
      <c r="C2" s="86"/>
      <c r="D2" s="86"/>
    </row>
    <row r="3" ht="13.5" thickBot="1"/>
    <row r="4" spans="2:4" ht="13.5" thickBot="1">
      <c r="B4" s="25"/>
      <c r="C4" s="88" t="s">
        <v>5</v>
      </c>
      <c r="D4" s="89"/>
    </row>
    <row r="5" spans="2:4" ht="13.5" thickBot="1">
      <c r="B5" s="26"/>
      <c r="C5" s="37">
        <v>2020</v>
      </c>
      <c r="D5" s="79">
        <v>2021</v>
      </c>
    </row>
    <row r="6" spans="2:4" ht="15" customHeight="1" thickBot="1">
      <c r="B6" s="4" t="s">
        <v>0</v>
      </c>
      <c r="C6" s="4">
        <f>C12+C13</f>
        <v>0.9</v>
      </c>
      <c r="D6" s="4">
        <f>D12+D13</f>
        <v>2.28</v>
      </c>
    </row>
    <row r="7" spans="2:4" ht="15" customHeight="1">
      <c r="B7" s="6" t="s">
        <v>1</v>
      </c>
      <c r="C7" s="6">
        <f>C9+C10</f>
        <v>0.9</v>
      </c>
      <c r="D7" s="6">
        <v>1.38</v>
      </c>
    </row>
    <row r="8" spans="2:4" ht="15" customHeight="1">
      <c r="B8" s="8" t="s">
        <v>3</v>
      </c>
      <c r="C8" s="8"/>
      <c r="D8" s="8"/>
    </row>
    <row r="9" spans="2:5" ht="15" customHeight="1">
      <c r="B9" s="23" t="s">
        <v>29</v>
      </c>
      <c r="C9" s="8">
        <v>0.9</v>
      </c>
      <c r="D9" s="8">
        <v>1.38</v>
      </c>
      <c r="E9" s="11"/>
    </row>
    <row r="10" spans="2:4" ht="15" customHeight="1" thickBot="1">
      <c r="B10" s="8" t="s">
        <v>18</v>
      </c>
      <c r="C10" s="8">
        <v>0</v>
      </c>
      <c r="D10" s="8">
        <v>0</v>
      </c>
    </row>
    <row r="11" spans="2:4" ht="15" customHeight="1" thickBot="1">
      <c r="B11" s="4" t="s">
        <v>4</v>
      </c>
      <c r="C11" s="4">
        <v>0</v>
      </c>
      <c r="D11" s="4">
        <v>0</v>
      </c>
    </row>
    <row r="12" spans="2:4" ht="15" customHeight="1" thickBot="1">
      <c r="B12" s="3" t="s">
        <v>26</v>
      </c>
      <c r="C12" s="4">
        <v>0.9</v>
      </c>
      <c r="D12" s="4">
        <v>1.38</v>
      </c>
    </row>
    <row r="13" spans="2:4" ht="15" customHeight="1" thickBot="1">
      <c r="B13" s="4" t="s">
        <v>2</v>
      </c>
      <c r="C13" s="4"/>
      <c r="D13" s="4">
        <v>0.9</v>
      </c>
    </row>
  </sheetData>
  <sheetProtection/>
  <mergeCells count="3">
    <mergeCell ref="C4:D4"/>
    <mergeCell ref="B2:D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ba-blahutova_e</dc:creator>
  <cp:keywords/>
  <dc:description/>
  <cp:lastModifiedBy>SP</cp:lastModifiedBy>
  <cp:lastPrinted>2022-02-10T10:42:37Z</cp:lastPrinted>
  <dcterms:created xsi:type="dcterms:W3CDTF">2010-03-02T11:01:18Z</dcterms:created>
  <dcterms:modified xsi:type="dcterms:W3CDTF">2022-10-14T09:06:28Z</dcterms:modified>
  <cp:category/>
  <cp:version/>
  <cp:contentType/>
  <cp:contentStatus/>
</cp:coreProperties>
</file>